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es previos 1er trim\Salvador Hernández Castro\PEF\"/>
    </mc:Choice>
  </mc:AlternateContent>
  <xr:revisionPtr revIDLastSave="0" documentId="8_{C30800B2-CD3A-438E-8FB0-95B8F9880477}" xr6:coauthVersionLast="47" xr6:coauthVersionMax="47" xr10:uidLastSave="{00000000-0000-0000-0000-000000000000}"/>
  <bookViews>
    <workbookView xWindow="-120" yWindow="-120" windowWidth="29040" windowHeight="15720" tabRatio="623" firstSheet="3" activeTab="3" xr2:uid="{00000000-000D-0000-FFFF-FFFF00000000}"/>
  </bookViews>
  <sheets>
    <sheet name="Hoja de trabajo" sheetId="35" state="hidden" r:id="rId1"/>
    <sheet name="Hoja1" sheetId="15" state="hidden" r:id="rId2"/>
    <sheet name="Fracción I 2025" sheetId="9" state="hidden" r:id="rId3"/>
    <sheet name="Fracción II 1er 2025" sheetId="8" r:id="rId4"/>
    <sheet name="Fracción III 1er 2025" sheetId="7" state="hidden" r:id="rId5"/>
    <sheet name="Fracción III 2do 2025" sheetId="6" state="hidden" r:id="rId6"/>
    <sheet name="Fracción III 3er 2025" sheetId="10" state="hidden" r:id="rId7"/>
    <sheet name="Fracción III 4to 2025" sheetId="11" state="hidden" r:id="rId8"/>
    <sheet name="Edo Act 1er 2025" sheetId="17" state="hidden" r:id="rId9"/>
    <sheet name="Edo Act 2do 2025" sheetId="22" state="hidden" r:id="rId10"/>
    <sheet name="Edo Act 3er 2025" sheetId="21" state="hidden" r:id="rId11"/>
    <sheet name="Edo Act 4to 2025" sheetId="20" state="hidden" r:id="rId12"/>
    <sheet name="Fracción V 1er 2025" sheetId="27" state="hidden" r:id="rId13"/>
    <sheet name="Fracción V 2do 2025" sheetId="31" state="hidden" r:id="rId14"/>
    <sheet name="Fracción V 3er 2025" sheetId="32" state="hidden" r:id="rId15"/>
    <sheet name="Fracción V 4to 2025" sheetId="33" state="hidden" r:id="rId16"/>
  </sheets>
  <definedNames>
    <definedName name="_xlnm._FilterDatabase" localSheetId="1" hidden="1">Hoja1!$A$1:$E$36</definedName>
    <definedName name="_xlnm.Print_Area" localSheetId="8">'Edo Act 1er 2025'!$A$1:$H$40</definedName>
    <definedName name="_xlnm.Print_Area" localSheetId="9">'Edo Act 2do 2025'!$A$1:$H$39</definedName>
    <definedName name="_xlnm.Print_Area" localSheetId="10">'Edo Act 3er 2025'!$A$1:$H$39</definedName>
    <definedName name="_xlnm.Print_Area" localSheetId="11">'Edo Act 4to 2025'!$A$1:$H$39</definedName>
    <definedName name="_xlnm.Print_Area" localSheetId="2">'Fracción I 2025'!$A$1:$Z$61</definedName>
    <definedName name="_xlnm.Print_Area" localSheetId="3">'Fracción II 1er 2025'!$A$1:$U$431</definedName>
    <definedName name="_xlnm.Print_Area" localSheetId="4">'Fracción III 1er 2025'!$A$1:$AI$56</definedName>
    <definedName name="_xlnm.Print_Area" localSheetId="5">'Fracción III 2do 2025'!$A$1:$AI$56</definedName>
    <definedName name="_xlnm.Print_Area" localSheetId="6">'Fracción III 3er 2025'!$A$1:$AI$56</definedName>
    <definedName name="_xlnm.Print_Area" localSheetId="7">'Fracción III 4to 2025'!$A$1:$AI$56</definedName>
    <definedName name="_xlnm.Print_Area" localSheetId="12">'Fracción V 1er 2025'!$A$1:$H$107</definedName>
    <definedName name="_xlnm.Print_Area" localSheetId="13">'Fracción V 2do 2025'!$A$1:$I$107</definedName>
    <definedName name="_xlnm.Print_Area" localSheetId="14">'Fracción V 3er 2025'!$A$1:$I$107</definedName>
    <definedName name="_xlnm.Print_Area" localSheetId="15">'Fracción V 4to 2025'!$A$1:$I$107</definedName>
    <definedName name="_xlnm.Print_Area" localSheetId="0">'Hoja de trabajo'!$A$1:$CE$60</definedName>
    <definedName name="_xlnm.Print_Titles" localSheetId="3">'Fracción II 1er 2025'!$7:$9</definedName>
    <definedName name="_xlnm.Print_Titles" localSheetId="12">'Fracción V 1er 2025'!$1:$8</definedName>
    <definedName name="_xlnm.Print_Titles" localSheetId="13">'Fracción V 2do 2025'!$1:$8</definedName>
    <definedName name="_xlnm.Print_Titles" localSheetId="14">'Fracción V 3er 2025'!$1:$8</definedName>
    <definedName name="_xlnm.Print_Titles" localSheetId="15">'Fracción V 4to 2025'!$1:$8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7" l="1"/>
  <c r="AA7" i="7"/>
  <c r="Z7" i="7"/>
  <c r="Y7" i="7"/>
  <c r="X7" i="7"/>
  <c r="W7" i="7"/>
  <c r="V7" i="7"/>
  <c r="U7" i="7"/>
  <c r="T7" i="7"/>
  <c r="AB7" i="6"/>
  <c r="AA7" i="6"/>
  <c r="Z7" i="6"/>
  <c r="Y7" i="6"/>
  <c r="X7" i="6"/>
  <c r="W7" i="6"/>
  <c r="V7" i="6"/>
  <c r="U7" i="6"/>
  <c r="T7" i="6"/>
  <c r="AB7" i="10"/>
  <c r="AA7" i="10"/>
  <c r="Z7" i="10"/>
  <c r="Y7" i="10"/>
  <c r="X7" i="10"/>
  <c r="W7" i="10"/>
  <c r="V7" i="10"/>
  <c r="U7" i="10"/>
  <c r="T7" i="10"/>
  <c r="AB7" i="11"/>
  <c r="AA7" i="11"/>
  <c r="Z7" i="11"/>
  <c r="Y7" i="11"/>
  <c r="X7" i="11"/>
  <c r="W7" i="11"/>
  <c r="V7" i="11"/>
  <c r="U7" i="11"/>
  <c r="T7" i="11"/>
  <c r="E97" i="27"/>
  <c r="B26" i="27"/>
  <c r="X31" i="9"/>
  <c r="X28" i="9"/>
  <c r="X25" i="9"/>
  <c r="X22" i="9"/>
  <c r="X19" i="9"/>
  <c r="X16" i="9"/>
  <c r="X13" i="9"/>
  <c r="A1" i="35" l="1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B31" i="11" l="1"/>
  <c r="B28" i="11"/>
  <c r="B25" i="11"/>
  <c r="B22" i="11"/>
  <c r="B19" i="11"/>
  <c r="B16" i="11"/>
  <c r="B12" i="11"/>
  <c r="B31" i="10"/>
  <c r="B28" i="10"/>
  <c r="B25" i="10"/>
  <c r="B22" i="10"/>
  <c r="B19" i="10"/>
  <c r="B16" i="10"/>
  <c r="B12" i="10"/>
  <c r="B31" i="6"/>
  <c r="B28" i="6"/>
  <c r="B25" i="6"/>
  <c r="B22" i="6"/>
  <c r="B19" i="6"/>
  <c r="B16" i="6"/>
  <c r="B12" i="6"/>
  <c r="B31" i="7"/>
  <c r="B28" i="7"/>
  <c r="B25" i="7"/>
  <c r="B22" i="7"/>
  <c r="B19" i="7"/>
  <c r="B16" i="7"/>
  <c r="B12" i="7"/>
  <c r="B7" i="33"/>
  <c r="B7" i="32"/>
  <c r="B7" i="31"/>
  <c r="B7" i="27"/>
  <c r="C2" i="20"/>
  <c r="C2" i="21"/>
  <c r="C2" i="22"/>
  <c r="C2" i="17"/>
  <c r="A12" i="11"/>
  <c r="A12" i="10"/>
  <c r="A12" i="6"/>
  <c r="A12" i="7"/>
  <c r="A10" i="9" l="1"/>
  <c r="B18" i="9"/>
  <c r="B15" i="9"/>
  <c r="B12" i="9"/>
  <c r="B30" i="9"/>
  <c r="B27" i="9"/>
  <c r="B24" i="9"/>
  <c r="B21" i="9"/>
  <c r="W31" i="9"/>
  <c r="V31" i="9"/>
  <c r="R31" i="9"/>
  <c r="Q31" i="9"/>
  <c r="P31" i="9"/>
  <c r="L31" i="9"/>
  <c r="K31" i="9"/>
  <c r="J31" i="9"/>
  <c r="F31" i="9"/>
  <c r="E31" i="9"/>
  <c r="D31" i="9"/>
  <c r="W28" i="9"/>
  <c r="V28" i="9"/>
  <c r="R28" i="9"/>
  <c r="Q28" i="9"/>
  <c r="P28" i="9"/>
  <c r="L28" i="9"/>
  <c r="K28" i="9"/>
  <c r="J28" i="9"/>
  <c r="F28" i="9"/>
  <c r="E28" i="9"/>
  <c r="D28" i="9"/>
  <c r="W25" i="9"/>
  <c r="V25" i="9"/>
  <c r="R25" i="9"/>
  <c r="Q25" i="9"/>
  <c r="P25" i="9"/>
  <c r="L25" i="9"/>
  <c r="K25" i="9"/>
  <c r="J25" i="9"/>
  <c r="F25" i="9"/>
  <c r="E25" i="9"/>
  <c r="D25" i="9"/>
  <c r="W22" i="9"/>
  <c r="V22" i="9"/>
  <c r="R22" i="9"/>
  <c r="Q22" i="9"/>
  <c r="P22" i="9"/>
  <c r="L22" i="9"/>
  <c r="K22" i="9"/>
  <c r="J22" i="9"/>
  <c r="F22" i="9"/>
  <c r="E22" i="9"/>
  <c r="D22" i="9"/>
  <c r="W19" i="9"/>
  <c r="V19" i="9"/>
  <c r="R19" i="9"/>
  <c r="Q19" i="9"/>
  <c r="P19" i="9"/>
  <c r="L19" i="9"/>
  <c r="K19" i="9"/>
  <c r="J19" i="9"/>
  <c r="F19" i="9"/>
  <c r="E19" i="9"/>
  <c r="D19" i="9"/>
  <c r="W16" i="9" l="1"/>
  <c r="V16" i="9"/>
  <c r="R16" i="9"/>
  <c r="Q16" i="9"/>
  <c r="P16" i="9"/>
  <c r="L16" i="9"/>
  <c r="K16" i="9"/>
  <c r="J16" i="9"/>
  <c r="F16" i="9"/>
  <c r="E16" i="9"/>
  <c r="D16" i="9"/>
  <c r="W13" i="9"/>
  <c r="V13" i="9"/>
  <c r="R13" i="9"/>
  <c r="Q13" i="9"/>
  <c r="P13" i="9"/>
  <c r="L13" i="9"/>
  <c r="K13" i="9"/>
  <c r="J13" i="9"/>
  <c r="F13" i="9"/>
  <c r="E13" i="9"/>
  <c r="D13" i="9"/>
  <c r="CA42" i="35"/>
  <c r="BJ42" i="35"/>
  <c r="AS42" i="35"/>
  <c r="AB42" i="35"/>
  <c r="P41" i="35"/>
  <c r="T41" i="35" s="1"/>
  <c r="X41" i="35" s="1"/>
  <c r="D41" i="35"/>
  <c r="BA7" i="35" s="1"/>
  <c r="A41" i="35"/>
  <c r="CA40" i="35"/>
  <c r="BJ40" i="35"/>
  <c r="AS40" i="35"/>
  <c r="AB40" i="35"/>
  <c r="T39" i="35"/>
  <c r="X39" i="35" s="1"/>
  <c r="AG39" i="35" s="1"/>
  <c r="AK39" i="35" s="1"/>
  <c r="AO39" i="35" s="1"/>
  <c r="P39" i="35"/>
  <c r="D39" i="35"/>
  <c r="AW7" i="35" s="1"/>
  <c r="A39" i="35"/>
  <c r="CA38" i="35"/>
  <c r="BJ38" i="35"/>
  <c r="AS38" i="35"/>
  <c r="AB38" i="35"/>
  <c r="P37" i="35"/>
  <c r="T37" i="35" s="1"/>
  <c r="X37" i="35" s="1"/>
  <c r="D37" i="35"/>
  <c r="AS7" i="35" s="1"/>
  <c r="A37" i="35"/>
  <c r="CA36" i="35"/>
  <c r="BJ36" i="35"/>
  <c r="AS36" i="35"/>
  <c r="AB36" i="35"/>
  <c r="P35" i="35"/>
  <c r="T35" i="35" s="1"/>
  <c r="X35" i="35" s="1"/>
  <c r="D35" i="35"/>
  <c r="AO7" i="35" s="1"/>
  <c r="A35" i="35"/>
  <c r="CA34" i="35"/>
  <c r="BJ34" i="35"/>
  <c r="AS34" i="35"/>
  <c r="AB34" i="35"/>
  <c r="P33" i="35"/>
  <c r="T33" i="35" s="1"/>
  <c r="X33" i="35" s="1"/>
  <c r="D33" i="35"/>
  <c r="A33" i="35"/>
  <c r="CA32" i="35"/>
  <c r="BJ32" i="35"/>
  <c r="AS32" i="35"/>
  <c r="AB32" i="35"/>
  <c r="P31" i="35"/>
  <c r="T31" i="35" s="1"/>
  <c r="X31" i="35" s="1"/>
  <c r="AG31" i="35" s="1"/>
  <c r="AK31" i="35" s="1"/>
  <c r="AO31" i="35" s="1"/>
  <c r="D31" i="35"/>
  <c r="A31" i="35"/>
  <c r="CA30" i="35"/>
  <c r="BJ30" i="35"/>
  <c r="AS30" i="35"/>
  <c r="AB30" i="35"/>
  <c r="P29" i="35"/>
  <c r="T29" i="35" s="1"/>
  <c r="X29" i="35" s="1"/>
  <c r="D29" i="35"/>
  <c r="A29" i="35"/>
  <c r="BA19" i="35"/>
  <c r="AW19" i="35"/>
  <c r="AS19" i="35"/>
  <c r="AO19" i="35"/>
  <c r="AK19" i="35"/>
  <c r="AG19" i="35"/>
  <c r="AC19" i="35"/>
  <c r="BA18" i="35"/>
  <c r="AW18" i="35"/>
  <c r="AS18" i="35"/>
  <c r="AO18" i="35"/>
  <c r="AK18" i="35"/>
  <c r="AG18" i="35"/>
  <c r="AC18" i="35"/>
  <c r="BA17" i="35"/>
  <c r="AW17" i="35"/>
  <c r="AS17" i="35"/>
  <c r="AO17" i="35"/>
  <c r="AK17" i="35"/>
  <c r="AG17" i="35"/>
  <c r="AC17" i="35"/>
  <c r="BA16" i="35"/>
  <c r="AW16" i="35"/>
  <c r="AS16" i="35"/>
  <c r="AO16" i="35"/>
  <c r="AK16" i="35"/>
  <c r="AG16" i="35"/>
  <c r="AC16" i="35"/>
  <c r="BA15" i="35"/>
  <c r="AW15" i="35"/>
  <c r="AS15" i="35"/>
  <c r="AO15" i="35"/>
  <c r="AK15" i="35"/>
  <c r="AG15" i="35"/>
  <c r="AC15" i="35"/>
  <c r="BA14" i="35"/>
  <c r="AW14" i="35"/>
  <c r="AS14" i="35"/>
  <c r="AO14" i="35"/>
  <c r="AK14" i="35"/>
  <c r="AG14" i="35"/>
  <c r="AC14" i="35"/>
  <c r="BA13" i="35"/>
  <c r="AW13" i="35"/>
  <c r="AS13" i="35"/>
  <c r="AO13" i="35"/>
  <c r="AK13" i="35"/>
  <c r="AG13" i="35"/>
  <c r="AC13" i="35"/>
  <c r="BA12" i="35"/>
  <c r="AW12" i="35"/>
  <c r="AS12" i="35"/>
  <c r="AO12" i="35"/>
  <c r="AK12" i="35"/>
  <c r="AG12" i="35"/>
  <c r="AC12" i="35"/>
  <c r="BA11" i="35"/>
  <c r="AW11" i="35"/>
  <c r="AS11" i="35"/>
  <c r="AO11" i="35"/>
  <c r="AK11" i="35"/>
  <c r="AG11" i="35"/>
  <c r="AC11" i="35"/>
  <c r="BA10" i="35"/>
  <c r="AW10" i="35"/>
  <c r="AS10" i="35"/>
  <c r="AO10" i="35"/>
  <c r="AK10" i="35"/>
  <c r="AG10" i="35"/>
  <c r="AC10" i="35"/>
  <c r="BA9" i="35"/>
  <c r="AW9" i="35"/>
  <c r="AS9" i="35"/>
  <c r="AO9" i="35"/>
  <c r="AK9" i="35"/>
  <c r="AG9" i="35"/>
  <c r="AC9" i="35"/>
  <c r="BA8" i="35"/>
  <c r="BA21" i="35" s="1"/>
  <c r="AW8" i="35"/>
  <c r="AW21" i="35" s="1"/>
  <c r="AS8" i="35"/>
  <c r="AO8" i="35"/>
  <c r="AK8" i="35"/>
  <c r="AG8" i="35"/>
  <c r="AC8" i="35"/>
  <c r="AK7" i="35"/>
  <c r="AG7" i="35"/>
  <c r="AC7" i="35"/>
  <c r="AS21" i="35" l="1"/>
  <c r="AO21" i="35"/>
  <c r="D34" i="9"/>
  <c r="AS44" i="35"/>
  <c r="AB44" i="35"/>
  <c r="AK21" i="35"/>
  <c r="AG21" i="35"/>
  <c r="CA44" i="35"/>
  <c r="BJ44" i="35"/>
  <c r="J34" i="9"/>
  <c r="AC21" i="35"/>
  <c r="AB33" i="35"/>
  <c r="AG33" i="35"/>
  <c r="AK33" i="35" s="1"/>
  <c r="AO33" i="35" s="1"/>
  <c r="AG29" i="35"/>
  <c r="AK29" i="35" s="1"/>
  <c r="AO29" i="35" s="1"/>
  <c r="AB29" i="35"/>
  <c r="AX31" i="35"/>
  <c r="BB31" i="35" s="1"/>
  <c r="BF31" i="35" s="1"/>
  <c r="AS31" i="35"/>
  <c r="AG37" i="35"/>
  <c r="AK37" i="35" s="1"/>
  <c r="AO37" i="35" s="1"/>
  <c r="AB37" i="35"/>
  <c r="AB41" i="35"/>
  <c r="AG41" i="35"/>
  <c r="AK41" i="35" s="1"/>
  <c r="AO41" i="35" s="1"/>
  <c r="AG35" i="35"/>
  <c r="AK35" i="35" s="1"/>
  <c r="AO35" i="35" s="1"/>
  <c r="AB35" i="35"/>
  <c r="AX39" i="35"/>
  <c r="BB39" i="35" s="1"/>
  <c r="BF39" i="35" s="1"/>
  <c r="AS39" i="35"/>
  <c r="AB31" i="35"/>
  <c r="AB39" i="35"/>
  <c r="BA23" i="35" l="1"/>
  <c r="AX41" i="35"/>
  <c r="BB41" i="35" s="1"/>
  <c r="BF41" i="35" s="1"/>
  <c r="AS41" i="35"/>
  <c r="AS37" i="35"/>
  <c r="AX37" i="35"/>
  <c r="BB37" i="35" s="1"/>
  <c r="BF37" i="35" s="1"/>
  <c r="AX33" i="35"/>
  <c r="BB33" i="35" s="1"/>
  <c r="BF33" i="35" s="1"/>
  <c r="AS33" i="35"/>
  <c r="BO39" i="35"/>
  <c r="BS39" i="35" s="1"/>
  <c r="BW39" i="35" s="1"/>
  <c r="CA39" i="35" s="1"/>
  <c r="BJ39" i="35"/>
  <c r="BO31" i="35"/>
  <c r="BS31" i="35" s="1"/>
  <c r="BW31" i="35" s="1"/>
  <c r="CA31" i="35" s="1"/>
  <c r="BJ31" i="35"/>
  <c r="AX35" i="35"/>
  <c r="BB35" i="35" s="1"/>
  <c r="BF35" i="35" s="1"/>
  <c r="AS35" i="35"/>
  <c r="AS29" i="35"/>
  <c r="AX29" i="35"/>
  <c r="BB29" i="35" s="1"/>
  <c r="BF29" i="35" s="1"/>
  <c r="BO35" i="35" l="1"/>
  <c r="BS35" i="35" s="1"/>
  <c r="BW35" i="35" s="1"/>
  <c r="CA35" i="35" s="1"/>
  <c r="BJ35" i="35"/>
  <c r="BJ41" i="35"/>
  <c r="BO41" i="35"/>
  <c r="BS41" i="35" s="1"/>
  <c r="BW41" i="35" s="1"/>
  <c r="CA41" i="35" s="1"/>
  <c r="BO29" i="35"/>
  <c r="BS29" i="35" s="1"/>
  <c r="BW29" i="35" s="1"/>
  <c r="CA29" i="35" s="1"/>
  <c r="BJ29" i="35"/>
  <c r="BJ33" i="35"/>
  <c r="BO33" i="35"/>
  <c r="BS33" i="35" s="1"/>
  <c r="BW33" i="35" s="1"/>
  <c r="CA33" i="35" s="1"/>
  <c r="BO37" i="35"/>
  <c r="BS37" i="35" s="1"/>
  <c r="BW37" i="35" s="1"/>
  <c r="CA37" i="35" s="1"/>
  <c r="BJ37" i="35"/>
  <c r="C36" i="7" l="1"/>
  <c r="F97" i="27" l="1"/>
  <c r="E97" i="33" l="1"/>
  <c r="F97" i="32"/>
  <c r="E97" i="32"/>
  <c r="F97" i="31"/>
  <c r="E97" i="31"/>
  <c r="F97" i="33"/>
  <c r="G32" i="33" l="1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4" i="33"/>
  <c r="G85" i="33"/>
  <c r="G86" i="33"/>
  <c r="G87" i="33"/>
  <c r="G88" i="33"/>
  <c r="G89" i="33"/>
  <c r="G90" i="33"/>
  <c r="G91" i="33"/>
  <c r="G92" i="33"/>
  <c r="G93" i="33"/>
  <c r="G94" i="33"/>
  <c r="G95" i="33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H22" i="21" l="1"/>
  <c r="H22" i="20"/>
  <c r="H22" i="22"/>
  <c r="H21" i="21"/>
  <c r="H21" i="20"/>
  <c r="H21" i="22"/>
  <c r="H20" i="21"/>
  <c r="H20" i="20"/>
  <c r="H20" i="22"/>
  <c r="G83" i="33" l="1"/>
  <c r="G82" i="33"/>
  <c r="G81" i="33"/>
  <c r="G80" i="33"/>
  <c r="C26" i="33"/>
  <c r="B26" i="33"/>
  <c r="D24" i="33"/>
  <c r="D23" i="33"/>
  <c r="D22" i="33"/>
  <c r="D21" i="33"/>
  <c r="D20" i="33"/>
  <c r="D19" i="33"/>
  <c r="D18" i="33"/>
  <c r="D17" i="33"/>
  <c r="D16" i="33"/>
  <c r="D15" i="33"/>
  <c r="D14" i="33"/>
  <c r="C26" i="32"/>
  <c r="B26" i="32"/>
  <c r="D24" i="32"/>
  <c r="D23" i="32"/>
  <c r="D22" i="32"/>
  <c r="D21" i="32"/>
  <c r="D20" i="32"/>
  <c r="D19" i="32"/>
  <c r="D18" i="32"/>
  <c r="D17" i="32"/>
  <c r="D16" i="32"/>
  <c r="D15" i="32"/>
  <c r="D14" i="32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C26" i="31"/>
  <c r="B26" i="31"/>
  <c r="D24" i="31"/>
  <c r="D23" i="31"/>
  <c r="D22" i="31"/>
  <c r="D21" i="31"/>
  <c r="D20" i="31"/>
  <c r="D19" i="31"/>
  <c r="D18" i="31"/>
  <c r="D17" i="31"/>
  <c r="D16" i="31"/>
  <c r="D15" i="31"/>
  <c r="D14" i="31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C26" i="27"/>
  <c r="D24" i="27"/>
  <c r="D23" i="27"/>
  <c r="D22" i="27"/>
  <c r="D21" i="27"/>
  <c r="D20" i="27"/>
  <c r="D19" i="27"/>
  <c r="D18" i="27"/>
  <c r="D17" i="27"/>
  <c r="D16" i="27"/>
  <c r="D15" i="27"/>
  <c r="G97" i="33" l="1"/>
  <c r="G97" i="27"/>
  <c r="G97" i="31"/>
  <c r="G97" i="32"/>
  <c r="D26" i="31"/>
  <c r="D26" i="32"/>
  <c r="D26" i="33"/>
  <c r="D14" i="27" l="1"/>
  <c r="D26" i="27" s="1"/>
  <c r="H19" i="20" l="1"/>
  <c r="H24" i="20" s="1"/>
  <c r="H19" i="21"/>
  <c r="H24" i="21" s="1"/>
  <c r="H19" i="22"/>
  <c r="H24" i="22" s="1"/>
  <c r="O28" i="7" l="1"/>
  <c r="D30" i="9"/>
  <c r="D27" i="9"/>
  <c r="E30" i="9" l="1"/>
  <c r="F30" i="9" s="1"/>
  <c r="J30" i="9" s="1"/>
  <c r="K30" i="9" s="1"/>
  <c r="L30" i="9" s="1"/>
  <c r="P30" i="9" s="1"/>
  <c r="Q30" i="9" s="1"/>
  <c r="R30" i="9" s="1"/>
  <c r="P28" i="7"/>
  <c r="Q28" i="7" s="1"/>
  <c r="O28" i="6" s="1"/>
  <c r="P28" i="6" s="1"/>
  <c r="Q28" i="6" s="1"/>
  <c r="O28" i="10" s="1"/>
  <c r="P28" i="10" s="1"/>
  <c r="Q28" i="10" s="1"/>
  <c r="O28" i="11" s="1"/>
  <c r="P28" i="11" s="1"/>
  <c r="Q28" i="11" s="1"/>
  <c r="E27" i="9"/>
  <c r="F27" i="9" s="1"/>
  <c r="J27" i="9" s="1"/>
  <c r="K27" i="9" s="1"/>
  <c r="L27" i="9" s="1"/>
  <c r="P27" i="9" s="1"/>
  <c r="Q27" i="9" s="1"/>
  <c r="R27" i="9" s="1"/>
  <c r="V30" i="9" l="1"/>
  <c r="W30" i="9" s="1"/>
  <c r="X30" i="9" s="1"/>
  <c r="V27" i="9"/>
  <c r="W27" i="9" s="1"/>
  <c r="X27" i="9" s="1"/>
  <c r="O31" i="7" l="1"/>
  <c r="O25" i="7"/>
  <c r="O22" i="7"/>
  <c r="O19" i="7"/>
  <c r="O16" i="7"/>
  <c r="P25" i="7" l="1"/>
  <c r="Q25" i="7" s="1"/>
  <c r="O25" i="6" s="1"/>
  <c r="P25" i="6" s="1"/>
  <c r="Q25" i="6" s="1"/>
  <c r="O25" i="10" s="1"/>
  <c r="P25" i="10" s="1"/>
  <c r="Q25" i="10" s="1"/>
  <c r="O25" i="11" s="1"/>
  <c r="P25" i="11" s="1"/>
  <c r="Q25" i="11" s="1"/>
  <c r="F34" i="9"/>
  <c r="P19" i="7"/>
  <c r="Q19" i="7" s="1"/>
  <c r="O19" i="6" s="1"/>
  <c r="P19" i="6" s="1"/>
  <c r="Q19" i="6" s="1"/>
  <c r="O19" i="10" s="1"/>
  <c r="P19" i="10" s="1"/>
  <c r="Q19" i="10" s="1"/>
  <c r="O19" i="11" s="1"/>
  <c r="P19" i="11" s="1"/>
  <c r="Q19" i="11" s="1"/>
  <c r="W34" i="9"/>
  <c r="K34" i="9"/>
  <c r="X34" i="9"/>
  <c r="P34" i="9"/>
  <c r="Q34" i="9"/>
  <c r="V34" i="9"/>
  <c r="L34" i="9"/>
  <c r="R34" i="9"/>
  <c r="E34" i="9"/>
  <c r="P16" i="7"/>
  <c r="Q16" i="7" s="1"/>
  <c r="P31" i="7"/>
  <c r="Q31" i="7" s="1"/>
  <c r="O31" i="6" s="1"/>
  <c r="P31" i="6" s="1"/>
  <c r="Q31" i="6" s="1"/>
  <c r="O31" i="10" s="1"/>
  <c r="P31" i="10" s="1"/>
  <c r="Q31" i="10" s="1"/>
  <c r="O31" i="11" s="1"/>
  <c r="P31" i="11" s="1"/>
  <c r="Q31" i="11" s="1"/>
  <c r="P22" i="7"/>
  <c r="Q22" i="7" s="1"/>
  <c r="O22" i="6" s="1"/>
  <c r="P22" i="6" s="1"/>
  <c r="Q22" i="6" s="1"/>
  <c r="O22" i="10" s="1"/>
  <c r="P22" i="10" s="1"/>
  <c r="Q22" i="10" s="1"/>
  <c r="O22" i="11" s="1"/>
  <c r="P22" i="11" s="1"/>
  <c r="Q22" i="11" s="1"/>
  <c r="L38" i="9" l="1"/>
  <c r="F38" i="9"/>
  <c r="O16" i="6"/>
  <c r="P16" i="6" s="1"/>
  <c r="Q16" i="6" s="1"/>
  <c r="O16" i="10" s="1"/>
  <c r="P16" i="10" s="1"/>
  <c r="Q16" i="10" s="1"/>
  <c r="O16" i="11" s="1"/>
  <c r="P16" i="11" s="1"/>
  <c r="Q16" i="11" s="1"/>
  <c r="X38" i="9"/>
  <c r="R38" i="9"/>
  <c r="E11" i="17" l="1"/>
  <c r="E15" i="17" s="1"/>
  <c r="W19" i="7"/>
  <c r="W19" i="6"/>
  <c r="E11" i="22"/>
  <c r="E15" i="22" s="1"/>
  <c r="D24" i="9"/>
  <c r="D21" i="9"/>
  <c r="D18" i="9"/>
  <c r="D15" i="9"/>
  <c r="AA19" i="6" l="1"/>
  <c r="F11" i="17"/>
  <c r="F15" i="17" s="1"/>
  <c r="G11" i="22"/>
  <c r="G15" i="22" s="1"/>
  <c r="D12" i="9"/>
  <c r="D36" i="9" s="1"/>
  <c r="E15" i="9"/>
  <c r="F15" i="9" s="1"/>
  <c r="J15" i="9" s="1"/>
  <c r="K15" i="9" s="1"/>
  <c r="L15" i="9" s="1"/>
  <c r="P15" i="9" s="1"/>
  <c r="Q15" i="9" s="1"/>
  <c r="R15" i="9" s="1"/>
  <c r="V15" i="9" s="1"/>
  <c r="W15" i="9" s="1"/>
  <c r="X15" i="9" s="1"/>
  <c r="E18" i="9"/>
  <c r="F18" i="9" s="1"/>
  <c r="J18" i="9" s="1"/>
  <c r="K18" i="9" s="1"/>
  <c r="L18" i="9" s="1"/>
  <c r="P18" i="9" s="1"/>
  <c r="Q18" i="9" s="1"/>
  <c r="R18" i="9" s="1"/>
  <c r="V18" i="9" s="1"/>
  <c r="W18" i="9" s="1"/>
  <c r="X18" i="9" s="1"/>
  <c r="E21" i="9"/>
  <c r="F21" i="9" s="1"/>
  <c r="J21" i="9" s="1"/>
  <c r="K21" i="9" s="1"/>
  <c r="L21" i="9" s="1"/>
  <c r="P21" i="9" s="1"/>
  <c r="Q21" i="9" s="1"/>
  <c r="R21" i="9" s="1"/>
  <c r="V21" i="9" s="1"/>
  <c r="W21" i="9" s="1"/>
  <c r="X21" i="9" s="1"/>
  <c r="E24" i="9"/>
  <c r="F24" i="9" s="1"/>
  <c r="J24" i="9" s="1"/>
  <c r="K24" i="9" s="1"/>
  <c r="L24" i="9" s="1"/>
  <c r="P24" i="9" s="1"/>
  <c r="Q24" i="9" s="1"/>
  <c r="R24" i="9" s="1"/>
  <c r="V24" i="9" s="1"/>
  <c r="W24" i="9" s="1"/>
  <c r="X24" i="9" s="1"/>
  <c r="F11" i="22" l="1"/>
  <c r="F15" i="22" s="1"/>
  <c r="E12" i="9"/>
  <c r="E36" i="9" s="1"/>
  <c r="W19" i="11"/>
  <c r="W21" i="11" l="1"/>
  <c r="H11" i="22"/>
  <c r="H15" i="22" s="1"/>
  <c r="E11" i="20"/>
  <c r="E15" i="20" s="1"/>
  <c r="W19" i="10"/>
  <c r="E11" i="21"/>
  <c r="E15" i="21" s="1"/>
  <c r="F12" i="9"/>
  <c r="F36" i="9" s="1"/>
  <c r="AA19" i="10" l="1"/>
  <c r="AA19" i="11" s="1"/>
  <c r="G11" i="21"/>
  <c r="G15" i="21" s="1"/>
  <c r="J12" i="9"/>
  <c r="J36" i="9" s="1"/>
  <c r="F11" i="20" l="1"/>
  <c r="F15" i="20" s="1"/>
  <c r="F11" i="21"/>
  <c r="F15" i="21" s="1"/>
  <c r="G11" i="20"/>
  <c r="G15" i="20" s="1"/>
  <c r="K12" i="9"/>
  <c r="K36" i="9" s="1"/>
  <c r="H11" i="21" l="1"/>
  <c r="H15" i="21" s="1"/>
  <c r="H11" i="20"/>
  <c r="H15" i="20" s="1"/>
  <c r="L12" i="9"/>
  <c r="P12" i="9" l="1"/>
  <c r="P36" i="9" s="1"/>
  <c r="L36" i="9"/>
  <c r="Q12" i="9" l="1"/>
  <c r="Q36" i="9" s="1"/>
  <c r="R12" i="9" l="1"/>
  <c r="R36" i="9" s="1"/>
  <c r="V12" i="9" l="1"/>
  <c r="V36" i="9" s="1"/>
  <c r="W12" i="9" l="1"/>
  <c r="W36" i="9" s="1"/>
  <c r="X12" i="9" l="1"/>
  <c r="X36" i="9" s="1"/>
  <c r="E36" i="6" l="1"/>
  <c r="D36" i="6"/>
  <c r="C36" i="6"/>
  <c r="K36" i="6"/>
  <c r="L36" i="6"/>
  <c r="M36" i="6"/>
  <c r="I36" i="6"/>
  <c r="H36" i="6"/>
  <c r="G36" i="6"/>
  <c r="E19" i="17" l="1"/>
  <c r="W21" i="7"/>
  <c r="I40" i="6"/>
  <c r="C38" i="6"/>
  <c r="D38" i="6" s="1"/>
  <c r="E38" i="6" s="1"/>
  <c r="G38" i="6" s="1"/>
  <c r="H38" i="6" s="1"/>
  <c r="I38" i="6" s="1"/>
  <c r="E40" i="6"/>
  <c r="C36" i="10"/>
  <c r="E36" i="10"/>
  <c r="D36" i="10"/>
  <c r="K36" i="10"/>
  <c r="M36" i="10"/>
  <c r="L36" i="10"/>
  <c r="H36" i="10"/>
  <c r="G36" i="10"/>
  <c r="I36" i="10"/>
  <c r="E19" i="20"/>
  <c r="E19" i="21" l="1"/>
  <c r="W21" i="10"/>
  <c r="E21" i="22"/>
  <c r="W4" i="6"/>
  <c r="E19" i="22"/>
  <c r="W21" i="6"/>
  <c r="AA21" i="6" s="1"/>
  <c r="E20" i="22"/>
  <c r="T4" i="6"/>
  <c r="M40" i="6"/>
  <c r="Z4" i="6" s="1"/>
  <c r="I40" i="10"/>
  <c r="M40" i="10"/>
  <c r="O38" i="10"/>
  <c r="P38" i="10" s="1"/>
  <c r="Q38" i="10" s="1"/>
  <c r="C38" i="10"/>
  <c r="D38" i="10" s="1"/>
  <c r="E38" i="10" s="1"/>
  <c r="G38" i="10" s="1"/>
  <c r="H38" i="10" s="1"/>
  <c r="I38" i="10" s="1"/>
  <c r="K38" i="10" s="1"/>
  <c r="L38" i="10" s="1"/>
  <c r="M38" i="10" s="1"/>
  <c r="E40" i="10"/>
  <c r="K38" i="6"/>
  <c r="L38" i="6" s="1"/>
  <c r="M38" i="6" s="1"/>
  <c r="O38" i="6"/>
  <c r="P38" i="6" s="1"/>
  <c r="Q38" i="6" s="1"/>
  <c r="M36" i="11"/>
  <c r="K36" i="11"/>
  <c r="L36" i="11"/>
  <c r="E36" i="11"/>
  <c r="C36" i="11"/>
  <c r="D36" i="11"/>
  <c r="H36" i="11"/>
  <c r="I36" i="11"/>
  <c r="G36" i="11"/>
  <c r="AA21" i="10" l="1"/>
  <c r="AA21" i="11" s="1"/>
  <c r="G19" i="22"/>
  <c r="Z8" i="6"/>
  <c r="AB8" i="6"/>
  <c r="AA8" i="6"/>
  <c r="V8" i="6"/>
  <c r="U8" i="6"/>
  <c r="T8" i="6"/>
  <c r="Y8" i="6"/>
  <c r="X8" i="6"/>
  <c r="W8" i="6"/>
  <c r="E22" i="21"/>
  <c r="Z4" i="10"/>
  <c r="E20" i="21"/>
  <c r="T4" i="10"/>
  <c r="E21" i="21"/>
  <c r="W4" i="10"/>
  <c r="Q40" i="6"/>
  <c r="W23" i="6" s="1"/>
  <c r="E22" i="22"/>
  <c r="E24" i="22" s="1"/>
  <c r="E27" i="22" s="1"/>
  <c r="O38" i="11"/>
  <c r="P38" i="11" s="1"/>
  <c r="Q38" i="11" s="1"/>
  <c r="M40" i="11"/>
  <c r="Q40" i="10"/>
  <c r="W23" i="10" s="1"/>
  <c r="I40" i="11"/>
  <c r="C38" i="11"/>
  <c r="D38" i="11" s="1"/>
  <c r="E38" i="11" s="1"/>
  <c r="G38" i="11" s="1"/>
  <c r="H38" i="11" s="1"/>
  <c r="I38" i="11" s="1"/>
  <c r="K38" i="11" s="1"/>
  <c r="L38" i="11" s="1"/>
  <c r="E40" i="11"/>
  <c r="G19" i="21" l="1"/>
  <c r="G19" i="20" s="1"/>
  <c r="E24" i="21"/>
  <c r="E27" i="21" s="1"/>
  <c r="W25" i="10"/>
  <c r="W25" i="6"/>
  <c r="U8" i="10"/>
  <c r="T8" i="10"/>
  <c r="V8" i="10"/>
  <c r="F27" i="22"/>
  <c r="F21" i="22"/>
  <c r="F19" i="22"/>
  <c r="F20" i="22"/>
  <c r="F22" i="22"/>
  <c r="Y8" i="10"/>
  <c r="X8" i="10"/>
  <c r="W8" i="10"/>
  <c r="AB8" i="10"/>
  <c r="AA8" i="10"/>
  <c r="Z8" i="10"/>
  <c r="W3" i="6"/>
  <c r="T3" i="6"/>
  <c r="T2" i="6"/>
  <c r="Z3" i="6"/>
  <c r="E21" i="20"/>
  <c r="W4" i="11"/>
  <c r="E20" i="20"/>
  <c r="T4" i="11"/>
  <c r="E22" i="20"/>
  <c r="Z4" i="11"/>
  <c r="Z3" i="10"/>
  <c r="W3" i="10"/>
  <c r="T3" i="10"/>
  <c r="T2" i="10"/>
  <c r="Q40" i="11"/>
  <c r="M38" i="11"/>
  <c r="W23" i="11" l="1"/>
  <c r="E24" i="20"/>
  <c r="E27" i="20" s="1"/>
  <c r="F27" i="20" s="1"/>
  <c r="F24" i="22"/>
  <c r="AA8" i="11"/>
  <c r="Z8" i="11"/>
  <c r="AB8" i="11"/>
  <c r="W8" i="11"/>
  <c r="Y8" i="11"/>
  <c r="X8" i="11"/>
  <c r="F27" i="21"/>
  <c r="F21" i="21"/>
  <c r="F19" i="21"/>
  <c r="F22" i="21"/>
  <c r="F20" i="21"/>
  <c r="T8" i="11"/>
  <c r="U8" i="11"/>
  <c r="V8" i="11"/>
  <c r="T3" i="11"/>
  <c r="W3" i="11"/>
  <c r="T2" i="11"/>
  <c r="Z3" i="11"/>
  <c r="F20" i="20" l="1"/>
  <c r="F22" i="20"/>
  <c r="F19" i="20"/>
  <c r="F21" i="20"/>
  <c r="F24" i="21"/>
  <c r="I36" i="7"/>
  <c r="H36" i="7"/>
  <c r="O12" i="7"/>
  <c r="L36" i="7"/>
  <c r="M36" i="7"/>
  <c r="D36" i="7"/>
  <c r="E36" i="7"/>
  <c r="G36" i="7"/>
  <c r="K36" i="7"/>
  <c r="O36" i="7" l="1"/>
  <c r="P12" i="7"/>
  <c r="F24" i="20"/>
  <c r="M40" i="7"/>
  <c r="E22" i="17" s="1"/>
  <c r="O38" i="7"/>
  <c r="P38" i="7" s="1"/>
  <c r="Q38" i="7" s="1"/>
  <c r="E40" i="7"/>
  <c r="C38" i="7"/>
  <c r="D38" i="7" s="1"/>
  <c r="E38" i="7" s="1"/>
  <c r="I40" i="7"/>
  <c r="G38" i="7" l="1"/>
  <c r="H38" i="7" s="1"/>
  <c r="I38" i="7" s="1"/>
  <c r="K38" i="7" s="1"/>
  <c r="L38" i="7" s="1"/>
  <c r="M38" i="7" s="1"/>
  <c r="T4" i="7"/>
  <c r="E21" i="17"/>
  <c r="G21" i="22" s="1"/>
  <c r="G21" i="21" s="1"/>
  <c r="G21" i="20" s="1"/>
  <c r="W4" i="7"/>
  <c r="Z4" i="7"/>
  <c r="E20" i="17"/>
  <c r="Q40" i="7"/>
  <c r="Q12" i="7"/>
  <c r="O12" i="6" s="1"/>
  <c r="P36" i="7"/>
  <c r="E24" i="17" l="1"/>
  <c r="E27" i="17" s="1"/>
  <c r="G22" i="22"/>
  <c r="G22" i="21" s="1"/>
  <c r="G22" i="20" s="1"/>
  <c r="W23" i="7"/>
  <c r="AA23" i="6" s="1"/>
  <c r="Z8" i="7"/>
  <c r="AB8" i="7"/>
  <c r="AA8" i="7"/>
  <c r="Y8" i="7"/>
  <c r="W8" i="7"/>
  <c r="X8" i="7"/>
  <c r="V8" i="7"/>
  <c r="U8" i="7"/>
  <c r="T8" i="7"/>
  <c r="T2" i="7"/>
  <c r="W3" i="7"/>
  <c r="T3" i="7"/>
  <c r="Z3" i="7"/>
  <c r="G20" i="22"/>
  <c r="Q36" i="7"/>
  <c r="AA23" i="10" l="1"/>
  <c r="AA25" i="6"/>
  <c r="G24" i="22"/>
  <c r="G27" i="22" s="1"/>
  <c r="H27" i="22" s="1"/>
  <c r="F19" i="17"/>
  <c r="W25" i="7"/>
  <c r="F22" i="17"/>
  <c r="F21" i="17"/>
  <c r="F27" i="17"/>
  <c r="F20" i="17"/>
  <c r="G20" i="21"/>
  <c r="G24" i="21" s="1"/>
  <c r="G27" i="21" s="1"/>
  <c r="P12" i="6"/>
  <c r="O36" i="6"/>
  <c r="AA25" i="10" l="1"/>
  <c r="AA23" i="11"/>
  <c r="AA25" i="11" s="1"/>
  <c r="F24" i="17"/>
  <c r="G20" i="20"/>
  <c r="H27" i="21"/>
  <c r="Q12" i="6"/>
  <c r="P36" i="6"/>
  <c r="G24" i="20" l="1"/>
  <c r="G27" i="20" s="1"/>
  <c r="H27" i="20" s="1"/>
  <c r="Q36" i="6"/>
  <c r="O12" i="10"/>
  <c r="P12" i="10" l="1"/>
  <c r="O36" i="10"/>
  <c r="P36" i="10" l="1"/>
  <c r="Q12" i="10"/>
  <c r="O12" i="11" l="1"/>
  <c r="Q36" i="10"/>
  <c r="O36" i="11" l="1"/>
  <c r="P12" i="11"/>
  <c r="Q12" i="11" l="1"/>
  <c r="Q36" i="11" s="1"/>
  <c r="W25" i="11" s="1"/>
  <c r="P36" i="11"/>
</calcChain>
</file>

<file path=xl/sharedStrings.xml><?xml version="1.0" encoding="utf-8"?>
<sst xmlns="http://schemas.openxmlformats.org/spreadsheetml/2006/main" count="2849" uniqueCount="396">
  <si>
    <t>UNIVERSIDAD DE GUANAJUATO</t>
  </si>
  <si>
    <t>ELEGIR INSTITUCIÓN EN ESTE CATÁLOGO</t>
  </si>
  <si>
    <t>REGISTRO SEMIAUTOMÁTICO DE LOS RECURSOS FEDERALES AUTORIZADOS A  LA UNIVERSIDAD  A MILES DE PESOS DEL EJERCICIO  2025.</t>
  </si>
  <si>
    <t>MES</t>
  </si>
  <si>
    <t>RECURSOS ENTREGADOS A LA UNIVERSIDAD
DEL 01 DE ENERO AL 31 DE DICIEMBRE DEL 2025, POR SEP - DGESUI - DSU.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</si>
  <si>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</si>
  <si>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</si>
  <si>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</si>
  <si>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</si>
  <si>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</si>
  <si>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</si>
  <si>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</si>
  <si>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</si>
  <si>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</si>
  <si>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</si>
  <si>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</si>
  <si>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</si>
  <si>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GRAN TOTAL A MILES DE PESOS   </t>
  </si>
  <si>
    <t>REGISTRO MENSUAL DE LAS APORTACIONES FEDERALES, CANALIZADAS POR SEP/DGESUI/DSU, AUTORIZADAS POR EL GOBIERNO FEDERAL A LAS IES EN EL EJERCICIO 2025.</t>
  </si>
  <si>
    <t>(MILES DE PESOS)</t>
  </si>
  <si>
    <t>CLAVE
DEL
PROGRAMA</t>
  </si>
  <si>
    <t>RECURSOS OTORGADOS DE LA  DSU EN LOS  PROGRAMAS AUTORIZADOS.</t>
  </si>
  <si>
    <t>PRIMER TRIMESTRE 2025</t>
  </si>
  <si>
    <t>Acumulado</t>
  </si>
  <si>
    <t>SEGUNDO TRIMESTRE 2025</t>
  </si>
  <si>
    <t>TERCER TRIMESTRE 2025</t>
  </si>
  <si>
    <t>CUARTO TRIMESTRE 2025</t>
  </si>
  <si>
    <t>Trimestral</t>
  </si>
  <si>
    <t>R/M</t>
  </si>
  <si>
    <t>TOTAL DEL TRIMESTRE</t>
  </si>
  <si>
    <r>
      <t>R/M</t>
    </r>
    <r>
      <rPr>
        <sz val="10"/>
        <color theme="3" tint="-0.249977111117893"/>
        <rFont val="Noto Sans"/>
        <family val="2"/>
      </rPr>
      <t xml:space="preserve"> REGISTRO DE LOS RECURSOS MENSUALES REPORTADO A MILES DE PESOS</t>
    </r>
  </si>
  <si>
    <t>Clave del Programa</t>
  </si>
  <si>
    <t>NOMBRE DEL PROGRAMA 2025</t>
  </si>
  <si>
    <t>U006</t>
  </si>
  <si>
    <t>SUBSIDIOS FEDERALES PARA ORGANISMOS DESCENTRALIZADOS ESTATALES       U006</t>
  </si>
  <si>
    <t>S247</t>
  </si>
  <si>
    <t>PROGRAMA PARA EL DESARROLLO PROFESIONAL DOCENTE (PRODEP)                   S247</t>
  </si>
  <si>
    <t>EXTRAORDINARIO       U006</t>
  </si>
  <si>
    <t>a</t>
  </si>
  <si>
    <t>AAA</t>
  </si>
  <si>
    <t>b</t>
  </si>
  <si>
    <t>BBB</t>
  </si>
  <si>
    <t>c</t>
  </si>
  <si>
    <t>CCC</t>
  </si>
  <si>
    <t>d</t>
  </si>
  <si>
    <t>DDD</t>
  </si>
  <si>
    <t>Nota: AAA, BBB, CCC y DDD= Llenar si la IES es beneficiaria de algún programa extraordinario.</t>
  </si>
  <si>
    <t>TESORERO GENERAL / DIRECTOR ADMÓN.</t>
  </si>
  <si>
    <t>DIRECTOR DE PLANEACIÓN</t>
  </si>
  <si>
    <t>RECTOR</t>
  </si>
  <si>
    <t>Num</t>
  </si>
  <si>
    <t>Elegir Institución en Hoja de trabajo</t>
  </si>
  <si>
    <t>Subsistema</t>
  </si>
  <si>
    <t>UNIVERSIDAD AUTÓNOMA DE AGUASCALIENTES</t>
  </si>
  <si>
    <t>U. A. de Aguascalientes</t>
  </si>
  <si>
    <t>UPE</t>
  </si>
  <si>
    <t xml:space="preserve"> LA</t>
  </si>
  <si>
    <t>UNIVERSIDAD AUTÓNOMA DE BAJA CALIFORNIA</t>
  </si>
  <si>
    <t>U. A. de Baja California</t>
  </si>
  <si>
    <t>UNIVERSIDAD AUTÓNOMA DE BAJA CALIFORNIA SUR</t>
  </si>
  <si>
    <t>U. A. de Baja California Sur</t>
  </si>
  <si>
    <t>UNIVERSIDAD AUTÓNOMA DE CAMPECHE</t>
  </si>
  <si>
    <t>U. A. de Campeche</t>
  </si>
  <si>
    <t>UNIVERSIDAD AUTÓNOMA DEL CARMEN</t>
  </si>
  <si>
    <t>U. A. del Carmen</t>
  </si>
  <si>
    <t>UNIVERSIDAD AUTÓNOMA DE COAHUILA</t>
  </si>
  <si>
    <t>U. A. de Coahuila</t>
  </si>
  <si>
    <t>UNIVERSIDAD DE COLIMA</t>
  </si>
  <si>
    <t>U. de Colima</t>
  </si>
  <si>
    <t>UNIVERSIDAD AUTÓNOMA DE CHIAPAS</t>
  </si>
  <si>
    <t>U. A. de Chiapas</t>
  </si>
  <si>
    <t>UNIVERSIDAD AUTÓNOMA DE CHIHUAHUA</t>
  </si>
  <si>
    <t>U. A. de Chihuahua</t>
  </si>
  <si>
    <t>UNIVERSIDAD AUTÓNOMA DE CIUDAD JUÁREZ</t>
  </si>
  <si>
    <t>U. A. de Ciudad Juárez</t>
  </si>
  <si>
    <t>UNIVERSIDAD JUÁREZ DEL ESTADO DE DURANGO</t>
  </si>
  <si>
    <t>U. Juárez del Edo. de Durango</t>
  </si>
  <si>
    <t>U. de Guanajuato</t>
  </si>
  <si>
    <t>UNIVERSIDAD AUTÓNOMA DE GUERRERO</t>
  </si>
  <si>
    <t>U. A. de Guerrero</t>
  </si>
  <si>
    <t>UNIVERSIDAD AUTÓNOMA DEL ESTADO DE HIDALGO</t>
  </si>
  <si>
    <t>U. A. del Edo. de  Hidalgo</t>
  </si>
  <si>
    <t>UNIVERSIDAD DE GUADALAJARA</t>
  </si>
  <si>
    <t>U. de Guadalajara</t>
  </si>
  <si>
    <t>UNIVERSIDAD AUTÓNOMA DEL ESTADO DE MÉXICO</t>
  </si>
  <si>
    <t>U. A. del Edo. de México</t>
  </si>
  <si>
    <t>UNIVERSIDAD MICHOACANA DE SAN NICOLÁS DE HIDALGO</t>
  </si>
  <si>
    <t>U. Michoacana de San Nicolás de Hidalgo</t>
  </si>
  <si>
    <t>UNIVERSIDAD AUTÓNOMA DEL ESTADO DE MORELOS</t>
  </si>
  <si>
    <t>U. A. del Edo. de Morelos</t>
  </si>
  <si>
    <t>UNIVERSIDAD AUTÓNOMA DE NAYARIT</t>
  </si>
  <si>
    <t>U. A. de Nayarit</t>
  </si>
  <si>
    <t>UNIVERSIDAD AUTÓNOMA DE NUEVO LEÓN</t>
  </si>
  <si>
    <t>U. A. de Nuevo León</t>
  </si>
  <si>
    <t>UNIVERSIDAD AUTÓNOMA "BENITO JUÁREZ" DE OAXACA</t>
  </si>
  <si>
    <t>U. A. "Benito Juárez" de Oaxaca</t>
  </si>
  <si>
    <t>BENEMÉRITA UNIVERSIDAD AUTÓNOMA DE PUEBLA</t>
  </si>
  <si>
    <t>B. U. A. de Puebla</t>
  </si>
  <si>
    <t>UNIVERSIDAD AUTÓNOMA DE QUERÉTARO</t>
  </si>
  <si>
    <t>U. A. de Querétaro</t>
  </si>
  <si>
    <t>UNIVERSIDAD AUTÓNOMA DEL ESTADO DE QUINTANA ROO</t>
  </si>
  <si>
    <t>U. A del Edo. de Quintana Roo</t>
  </si>
  <si>
    <t>UNIVERSIDAD AUTÓNOMA DE SAN LUIS POTOSÍ</t>
  </si>
  <si>
    <t>U. A. de San Luis Potosí</t>
  </si>
  <si>
    <t>UNIVERSIDAD AUTÓNOMA DE SINALOA</t>
  </si>
  <si>
    <t>U. A. de Sinaloa</t>
  </si>
  <si>
    <t>UNIVERSIDAD AUTÓNOMA DE OCCIDENTE</t>
  </si>
  <si>
    <t>U. A. de Occidente</t>
  </si>
  <si>
    <t>UNIVERSIDAD DE SONORA</t>
  </si>
  <si>
    <t>U. de Sonora</t>
  </si>
  <si>
    <t>INSTITUTO TECNOLÓGICO DE SONORA</t>
  </si>
  <si>
    <t>Instituto Tecnológico de Sonora</t>
  </si>
  <si>
    <t>L</t>
  </si>
  <si>
    <t>UNIVERSIDAD JUÁREZ AUTÓNOMA DE TABASCO</t>
  </si>
  <si>
    <t>U. Juárez A. de Tabasco</t>
  </si>
  <si>
    <t>UNIVERSIDAD AUTÓNOMA DE TAMAULIPAS</t>
  </si>
  <si>
    <t>U. A. de Tamaulipas</t>
  </si>
  <si>
    <t>UNIVERSIDAD AUTÓNOMA DE TLAXCALA</t>
  </si>
  <si>
    <t>U. A. de Tlaxcala</t>
  </si>
  <si>
    <t>UNIVERSIDAD VERACRUZANA</t>
  </si>
  <si>
    <t>U. Veracruzana</t>
  </si>
  <si>
    <t>UNIVERSIDAD AUTÓNOMA DE YUCATÁN</t>
  </si>
  <si>
    <t>U. A. de Yucatán</t>
  </si>
  <si>
    <t>UNIVERSIDAD AUTÓNOMA DE ZACATECAS</t>
  </si>
  <si>
    <t>U. A. de Zacatecas</t>
  </si>
  <si>
    <t>DESTINO DE LOS RECURSOS FEDERALES QUE RECIBEN UNIVERSIDADES E INSTITUCIONES DE EDUCACIÓN MEDIA SUPERIOR Y SUPERIOR</t>
  </si>
  <si>
    <r>
      <t xml:space="preserve">En términos del artículo 37, fracción I del Decreto de Presupuesto de Egresos de la Federación para el Ejercicio Fiscal </t>
    </r>
    <r>
      <rPr>
        <b/>
        <sz val="14"/>
        <color theme="0"/>
        <rFont val="Noto Sans"/>
        <family val="2"/>
      </rPr>
      <t>2025</t>
    </r>
  </si>
  <si>
    <t>Programas y cumplimiento de metas</t>
  </si>
  <si>
    <t>La información presentada es acumulada al periodo que se reporta</t>
  </si>
  <si>
    <t>Enero- Diciembre 2025</t>
  </si>
  <si>
    <t>Fracción I</t>
  </si>
  <si>
    <t xml:space="preserve"> Nombre de la Universidad </t>
  </si>
  <si>
    <t>Programas PEF/2025</t>
  </si>
  <si>
    <t>R.MENSUALES</t>
  </si>
  <si>
    <r>
      <rPr>
        <b/>
        <sz val="16"/>
        <rFont val="Noto Sans"/>
        <family val="2"/>
      </rPr>
      <t>PRIMER</t>
    </r>
    <r>
      <rPr>
        <b/>
        <sz val="10"/>
        <rFont val="Noto Sans"/>
        <family val="2"/>
      </rPr>
      <t xml:space="preserve"> TRIMESTRE DEL 2025</t>
    </r>
  </si>
  <si>
    <r>
      <rPr>
        <b/>
        <sz val="16"/>
        <rFont val="Noto Sans"/>
        <family val="2"/>
      </rPr>
      <t>SEGUNDO</t>
    </r>
    <r>
      <rPr>
        <b/>
        <sz val="10"/>
        <rFont val="Noto Sans"/>
        <family val="2"/>
      </rPr>
      <t xml:space="preserve"> TRIMESTRE DEL 2025</t>
    </r>
  </si>
  <si>
    <r>
      <rPr>
        <b/>
        <sz val="16"/>
        <rFont val="Noto Sans"/>
        <family val="2"/>
      </rPr>
      <t xml:space="preserve">TERCER </t>
    </r>
    <r>
      <rPr>
        <b/>
        <sz val="10"/>
        <rFont val="Noto Sans"/>
        <family val="2"/>
      </rPr>
      <t>TRIMESTRE DEL 2025</t>
    </r>
  </si>
  <si>
    <r>
      <rPr>
        <b/>
        <sz val="16"/>
        <rFont val="Noto Sans"/>
        <family val="2"/>
      </rPr>
      <t>CUARTO</t>
    </r>
    <r>
      <rPr>
        <b/>
        <sz val="10"/>
        <rFont val="Noto Sans"/>
        <family val="2"/>
      </rPr>
      <t xml:space="preserve"> TRIMESTRE DEL 2025</t>
    </r>
  </si>
  <si>
    <t>LOS PROGRAMAS A LOS QUE SE DESTINEN LOS RECURSOS FEDERALES
(MILES DE PESOS)</t>
  </si>
  <si>
    <t>NOTA</t>
  </si>
  <si>
    <t>Enero</t>
  </si>
  <si>
    <t>Febrero</t>
  </si>
  <si>
    <t>Marzo</t>
  </si>
  <si>
    <t>Abril</t>
  </si>
  <si>
    <t>Mayo</t>
  </si>
  <si>
    <t>Junio</t>
  </si>
  <si>
    <t xml:space="preserve"> Julio</t>
  </si>
  <si>
    <t>Agosto</t>
  </si>
  <si>
    <t>Septiembre</t>
  </si>
  <si>
    <t xml:space="preserve"> Octubre</t>
  </si>
  <si>
    <t>Noviembre</t>
  </si>
  <si>
    <t>Diciembre</t>
  </si>
  <si>
    <t>A</t>
  </si>
  <si>
    <t>SUMA DEL MES</t>
  </si>
  <si>
    <t>SUMAS ACUMULADAS</t>
  </si>
  <si>
    <t>ACUMULADO DEL TRIMESTRE</t>
  </si>
  <si>
    <r>
      <t>RECURSOS FEDERALES QUE SE RECIBIERON INCLUYENDO SUBSIDIOS EXTRAORDINARIOS, DANDO CUMPLIMIENTO AL ARTÍCULO 37</t>
    </r>
    <r>
      <rPr>
        <sz val="8"/>
        <color rgb="FFFFFF00"/>
        <rFont val="Noto Sans"/>
        <family val="2"/>
      </rPr>
      <t xml:space="preserve"> </t>
    </r>
    <r>
      <rPr>
        <sz val="8"/>
        <rFont val="Noto Sans"/>
        <family val="2"/>
      </rPr>
      <t xml:space="preserve">DEL PRESUPUESTO DE EGRESOS DE LA FEDERACIÓN PARA 2025, DEBERÁ PRESENTARSE EN LAS FRACCIONES I, II y III.
EL ÓRGANO DE CONTROL INTERNO DE LA INSTITUCIÓN SERÁ EL RESPONSABLE DE VALIDAR LA INFORMACIÓN PRESENTADA AL C. RECTOR(A) DE LOS RECURSOS MINISTRADOS EN EL PRESENTE EJERCICIO. </t>
    </r>
  </si>
  <si>
    <t>A =Acumulado</t>
  </si>
  <si>
    <t>R/M=Recursos Federales Mensuales (Subsidios Ordinario y Extraordinarios 2025)</t>
  </si>
  <si>
    <r>
      <t xml:space="preserve">En términos del artículo 37, fracción II del Decreto de Presupuesto de Egresos de la Federación para el Ejercicio Fiscal </t>
    </r>
    <r>
      <rPr>
        <b/>
        <sz val="14"/>
        <color theme="0"/>
        <rFont val="Noto Sans"/>
        <family val="2"/>
      </rPr>
      <t>2025</t>
    </r>
  </si>
  <si>
    <t xml:space="preserve">Costo de la plantilla de personal </t>
  </si>
  <si>
    <t>Periodo del 01 de enero al 31 de marzo de 2025</t>
  </si>
  <si>
    <t>Fracción II</t>
  </si>
  <si>
    <t>Universidad / Institución</t>
  </si>
  <si>
    <t>Estructura de la Plantilla (Desagregada)</t>
  </si>
  <si>
    <t>Categoría</t>
  </si>
  <si>
    <t>Tipo de personal</t>
  </si>
  <si>
    <t>Costo unitario bruto (pesos)</t>
  </si>
  <si>
    <t>Número de plazas</t>
  </si>
  <si>
    <t>Responsabilidad laboral</t>
  </si>
  <si>
    <t>Ubicación</t>
  </si>
  <si>
    <t>Costo total de la plantilla (Pesos)</t>
  </si>
  <si>
    <t>Acumulado
ene. a mzo.</t>
  </si>
  <si>
    <t>√   √   √</t>
  </si>
  <si>
    <t>Asesor</t>
  </si>
  <si>
    <t>No Clasificado</t>
  </si>
  <si>
    <t>Guanajuato</t>
  </si>
  <si>
    <t>Asesor de Campus C</t>
  </si>
  <si>
    <t>Asistente Ejecutivo</t>
  </si>
  <si>
    <t>Administrativo</t>
  </si>
  <si>
    <t>Celaya</t>
  </si>
  <si>
    <t>Irapuato</t>
  </si>
  <si>
    <t>León</t>
  </si>
  <si>
    <t>Salamanca</t>
  </si>
  <si>
    <t>Coordinador A</t>
  </si>
  <si>
    <t>Encargado Administrativo D</t>
  </si>
  <si>
    <t>Penjamo</t>
  </si>
  <si>
    <t>Operador de Vehículos</t>
  </si>
  <si>
    <t>Salvatierra</t>
  </si>
  <si>
    <t>Silao</t>
  </si>
  <si>
    <t>Profesor AA</t>
  </si>
  <si>
    <t>Docente</t>
  </si>
  <si>
    <t>Académico</t>
  </si>
  <si>
    <t>Profesor Asistente A</t>
  </si>
  <si>
    <t>Profesor Asistente B</t>
  </si>
  <si>
    <t>Profesor Asistente C</t>
  </si>
  <si>
    <t>Profesor Asociado A</t>
  </si>
  <si>
    <t>Moroleón</t>
  </si>
  <si>
    <t>San Luis de la Paz</t>
  </si>
  <si>
    <t>Profesor Asociado B</t>
  </si>
  <si>
    <t>Yuriria</t>
  </si>
  <si>
    <t>Profesor Asociado C</t>
  </si>
  <si>
    <t>Profesor Tiempo Parcial X</t>
  </si>
  <si>
    <t>Profesor Tiempo Parcial Y</t>
  </si>
  <si>
    <t>Profesor Titular A</t>
  </si>
  <si>
    <t>Profesor Titular B</t>
  </si>
  <si>
    <t>Profesor Titular C</t>
  </si>
  <si>
    <t>Auxiliar Técnico Académico A</t>
  </si>
  <si>
    <t>No Docente</t>
  </si>
  <si>
    <t>Apoyo Académico</t>
  </si>
  <si>
    <t>Auxiliar Técnico Académico B</t>
  </si>
  <si>
    <t>Auxiliar Técnico Académico C</t>
  </si>
  <si>
    <t>Entrenador B</t>
  </si>
  <si>
    <t>Fila</t>
  </si>
  <si>
    <t>OSUG</t>
  </si>
  <si>
    <t>Técnico Académico A</t>
  </si>
  <si>
    <t>Técnico Académico B</t>
  </si>
  <si>
    <t>Técnico Académico C</t>
  </si>
  <si>
    <t>Técnico Académico Profesional A</t>
  </si>
  <si>
    <t>Técnico Académico Profesional B</t>
  </si>
  <si>
    <t>Técnico Académico Profesional C</t>
  </si>
  <si>
    <t>Técnico Académico Profesional D</t>
  </si>
  <si>
    <t>Director Académico A</t>
  </si>
  <si>
    <t>Directivo</t>
  </si>
  <si>
    <t>Director Académico A N.M.S.</t>
  </si>
  <si>
    <t>Director Académico B N.M.S.</t>
  </si>
  <si>
    <t>Director Académico D</t>
  </si>
  <si>
    <t>Director Administrativo A</t>
  </si>
  <si>
    <t>Director Administrativo B</t>
  </si>
  <si>
    <t>Director Administrativo C</t>
  </si>
  <si>
    <t>Director de Departamento Académico A</t>
  </si>
  <si>
    <t>Director de Departamento Académico B</t>
  </si>
  <si>
    <t>Director de Departamento Académico C</t>
  </si>
  <si>
    <t>Director de División A</t>
  </si>
  <si>
    <t>Director de División B</t>
  </si>
  <si>
    <t>Director del Colegio de Nivel Medio Superior A</t>
  </si>
  <si>
    <t>Director del Colegio de Nivel Medio Superior B</t>
  </si>
  <si>
    <t>Rector</t>
  </si>
  <si>
    <t>Rector de Campus A</t>
  </si>
  <si>
    <t>Rector de Campus B</t>
  </si>
  <si>
    <t>Rector de Campus C</t>
  </si>
  <si>
    <t>Rector General</t>
  </si>
  <si>
    <t>Secretario Académico</t>
  </si>
  <si>
    <t>Secretario Académico del Colegio del Nivel Medio Superior A</t>
  </si>
  <si>
    <t>Secretario Administrativo D</t>
  </si>
  <si>
    <t>Secretario de Gestión y Desarrollo</t>
  </si>
  <si>
    <t>Secretario General</t>
  </si>
  <si>
    <t>Coordinador Administrativo A N.M.S.</t>
  </si>
  <si>
    <t>Mando Superior</t>
  </si>
  <si>
    <t>Coordinador Administrativo B N.M.S.</t>
  </si>
  <si>
    <t>Coordinador General Administrativo</t>
  </si>
  <si>
    <t>Jefe de Departamento A</t>
  </si>
  <si>
    <t>Jefe de Departamento B</t>
  </si>
  <si>
    <t>Jefe de Departamento C</t>
  </si>
  <si>
    <t>Jefe de Departamento D</t>
  </si>
  <si>
    <t>Secretario Académico A N.M.S.</t>
  </si>
  <si>
    <t>Secretario Académico B N.M.S.</t>
  </si>
  <si>
    <t>Secretario Académico de Campus A</t>
  </si>
  <si>
    <t>Secretario Académico de Campus B</t>
  </si>
  <si>
    <t>Secretario Académico de División A</t>
  </si>
  <si>
    <t>Secretario Académico de División B</t>
  </si>
  <si>
    <t>Secretario Particular B</t>
  </si>
  <si>
    <t>Secretario Particular C</t>
  </si>
  <si>
    <t>Secretario Particular de Campus A</t>
  </si>
  <si>
    <t>Secretario Particular de Campus B</t>
  </si>
  <si>
    <t>Secretario Particular del Colegio del Nivel Medio Superior A</t>
  </si>
  <si>
    <t>Mando Medio</t>
  </si>
  <si>
    <t>Coordinador AA</t>
  </si>
  <si>
    <t>Coordinador Académico Administrativo B</t>
  </si>
  <si>
    <t>Coordinador Académico Administrativo C</t>
  </si>
  <si>
    <t>Coordinador B</t>
  </si>
  <si>
    <t>Coordinador C</t>
  </si>
  <si>
    <t>Coordinador D</t>
  </si>
  <si>
    <t>Asistente Administrativo A</t>
  </si>
  <si>
    <t>Administrativo Confianza</t>
  </si>
  <si>
    <t>Asistente Administrativo B</t>
  </si>
  <si>
    <t>Asistente Administrativo C</t>
  </si>
  <si>
    <t>Asistente de Coordinador</t>
  </si>
  <si>
    <t>Asistente de Coordinador AA</t>
  </si>
  <si>
    <t>Encargado Administrativo A</t>
  </si>
  <si>
    <t>Encargado Administrativo B</t>
  </si>
  <si>
    <t>Encargado Administrativo C</t>
  </si>
  <si>
    <t>Secretario no Categorizado</t>
  </si>
  <si>
    <t>Almacenista</t>
  </si>
  <si>
    <t>Asistente Administrativo</t>
  </si>
  <si>
    <t>Asistente de Biblioteca A</t>
  </si>
  <si>
    <t>Asistente de Biblioteca B</t>
  </si>
  <si>
    <t>Asistente de Biblioteca C</t>
  </si>
  <si>
    <t>Auxiliar Administrativo</t>
  </si>
  <si>
    <t>Auxiliar de Almacén</t>
  </si>
  <si>
    <t>Encargado de Ventanilla</t>
  </si>
  <si>
    <t>Secretaria</t>
  </si>
  <si>
    <t>Secretaria Ejecutiva</t>
  </si>
  <si>
    <t>Asistente de Difusión Cultural</t>
  </si>
  <si>
    <t>Servicios</t>
  </si>
  <si>
    <t>Auxiliar de Servicios</t>
  </si>
  <si>
    <t>Conserje</t>
  </si>
  <si>
    <t>Mensajero</t>
  </si>
  <si>
    <t>Oficial de Servicios A</t>
  </si>
  <si>
    <t>Oficial de Servicios B</t>
  </si>
  <si>
    <t>Oficial de Servicios C</t>
  </si>
  <si>
    <t>Técnico Especializado</t>
  </si>
  <si>
    <t>Tipográfico B</t>
  </si>
  <si>
    <t>Vigilante</t>
  </si>
  <si>
    <t xml:space="preserve">1er. TRIMESTRE  DE ENERO A MARZO DE 2025  (MILES DE PESOS)   </t>
  </si>
  <si>
    <t>C.P. PEDRO ROCHA MONTALVO</t>
  </si>
  <si>
    <t>MTRO. JOSÉ MARTÍN LÓPEZ CUSTODIO</t>
  </si>
  <si>
    <t>DIRECTOR DE RECURSOS FINANCIEROS</t>
  </si>
  <si>
    <t>DIRECTOR DE RECURSOS HUMANOS</t>
  </si>
  <si>
    <t xml:space="preserve">ACUMULADO A MARZO 2025 </t>
  </si>
  <si>
    <t>Cálculo de porcentajes</t>
  </si>
  <si>
    <r>
      <t xml:space="preserve">En términos del artículo 37, fracción III, del Decreto de Presupuesto de Egresos de la Federación para el Ejercicio Fiscal </t>
    </r>
    <r>
      <rPr>
        <b/>
        <sz val="14"/>
        <color theme="0"/>
        <rFont val="Noto Sans"/>
        <family val="2"/>
      </rPr>
      <t>2025</t>
    </r>
  </si>
  <si>
    <t>Desglose del gasto corriente de operación</t>
  </si>
  <si>
    <t>Del 01 de enero al 31 de marzo de 2025</t>
  </si>
  <si>
    <t>Materiales y Suministros</t>
  </si>
  <si>
    <t>Servicios Generales</t>
  </si>
  <si>
    <t>Otros</t>
  </si>
  <si>
    <t>Fracción III</t>
  </si>
  <si>
    <t>PRIMER TRIMESTRE  2025</t>
  </si>
  <si>
    <t>Programa</t>
  </si>
  <si>
    <t>(Miles de pesos)</t>
  </si>
  <si>
    <t>ACUMULADO A MARZO 2025</t>
  </si>
  <si>
    <t>Enero-Febrero</t>
  </si>
  <si>
    <t>Enero-Marzo</t>
  </si>
  <si>
    <t>COMPROBACIÓN 
TRIMESTRAL</t>
  </si>
  <si>
    <t>FRACCIONES</t>
  </si>
  <si>
    <t xml:space="preserve"> </t>
  </si>
  <si>
    <t>+</t>
  </si>
  <si>
    <t>I</t>
  </si>
  <si>
    <t>-</t>
  </si>
  <si>
    <t>II</t>
  </si>
  <si>
    <t>III</t>
  </si>
  <si>
    <t>=</t>
  </si>
  <si>
    <t>Del 01 de abril al 30 de junio de 2025</t>
  </si>
  <si>
    <t>SEGUNDO TRIMESTRE  2025</t>
  </si>
  <si>
    <t>ACUMULADO A JUNIO 2025</t>
  </si>
  <si>
    <t>Enero-Abril</t>
  </si>
  <si>
    <t>Enero-Mayo</t>
  </si>
  <si>
    <t>Enero-Junio</t>
  </si>
  <si>
    <t>COMPROBACIÓN 
ACUMULADA</t>
  </si>
  <si>
    <t>Del 01 de julio al 30 de septiembre de 2025</t>
  </si>
  <si>
    <t>TERCER TRIMESTRE  2025</t>
  </si>
  <si>
    <t>Julio</t>
  </si>
  <si>
    <t>ACUMULADO A SEPTIEMBRE 2025</t>
  </si>
  <si>
    <t>Enero-Julio</t>
  </si>
  <si>
    <t>Enero-Agosto</t>
  </si>
  <si>
    <t>Enero-Sept.</t>
  </si>
  <si>
    <t>Del 01 de octubre al 31 de diciembre de 2025</t>
  </si>
  <si>
    <t>CUARTO TRIMESTRE  2025</t>
  </si>
  <si>
    <t>Octubre</t>
  </si>
  <si>
    <t>ACUMULADO A DICIEMBRE 2025</t>
  </si>
  <si>
    <t>Enero-Octubre</t>
  </si>
  <si>
    <t>Enero-Nov.</t>
  </si>
  <si>
    <t>Enero-Diciembre</t>
  </si>
  <si>
    <t>COMPROBACIÓN 
ANUAL</t>
  </si>
  <si>
    <t>ESCUDO DE LA UPE</t>
  </si>
  <si>
    <t>RESUMEN DE ESTADO DE ACTIVIDADES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</si>
  <si>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</si>
  <si>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</si>
  <si>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</si>
  <si>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</si>
  <si>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</si>
  <si>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</si>
  <si>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</si>
  <si>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</si>
  <si>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</si>
  <si>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</si>
  <si>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NOMBRE Y PUESTO QUIEN DIO Vo. Bo.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</si>
  <si>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</si>
  <si>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</si>
  <si>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ACUMULADO
ENE. A JUN. 2025</t>
  </si>
  <si>
    <t>ACUMULADO
ENE. A SEPT. 2025</t>
  </si>
  <si>
    <t>ACUMULADO
ENE. A DIC. 2025</t>
  </si>
  <si>
    <r>
      <t xml:space="preserve">En términos del artículo 37, fracción V, del Decreto de Presupuesto de Egresos de la Federación para el Ejercicio Fiscal </t>
    </r>
    <r>
      <rPr>
        <b/>
        <sz val="13"/>
        <color theme="0"/>
        <rFont val="Noto Sans"/>
        <family val="2"/>
      </rPr>
      <t>2025</t>
    </r>
  </si>
  <si>
    <t>Información desagregada de matrícula</t>
  </si>
  <si>
    <t>CONSOLIDADO</t>
  </si>
  <si>
    <t>Nivel Educativo</t>
  </si>
  <si>
    <t>Número de Alumnos</t>
  </si>
  <si>
    <t>Primer Ingreso</t>
  </si>
  <si>
    <t>Reingreso</t>
  </si>
  <si>
    <t>Total</t>
  </si>
  <si>
    <t>Medio Superior</t>
  </si>
  <si>
    <t>Técnico Superior Universitario</t>
  </si>
  <si>
    <t>Licenciatura</t>
  </si>
  <si>
    <t>Especialidad</t>
  </si>
  <si>
    <t>Maestría</t>
  </si>
  <si>
    <t>Doctorado</t>
  </si>
  <si>
    <t>:</t>
  </si>
  <si>
    <t>TOTAL</t>
  </si>
  <si>
    <t>Escuela/Facultad/Centro</t>
  </si>
  <si>
    <t>Municipio</t>
  </si>
  <si>
    <t>Programa/Carrera</t>
  </si>
  <si>
    <t>Sello de Servicios Escolares</t>
  </si>
  <si>
    <t>Director de Servicios Escolares</t>
  </si>
  <si>
    <t>Nota: La fracción V del artículo 37 en este formato, es independiente del artículo 35 PEF sobre matrícula Auditada que deberá ser entregado a la instancia correspondiente.
(El formato está preparado para agregar las filas que sean necesarias).</t>
  </si>
  <si>
    <t>Del 01 de abril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</si>
</sst>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0.0%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Geomanist"/>
      <family val="3"/>
    </font>
    <font>
      <sz val="10"/>
      <name val="Noto Sans"/>
      <family val="2"/>
    </font>
    <font>
      <b/>
      <sz val="10"/>
      <color theme="0"/>
      <name val="Noto Sans"/>
      <family val="2"/>
    </font>
    <font>
      <b/>
      <sz val="13"/>
      <color theme="0"/>
      <name val="Noto Sans"/>
      <family val="2"/>
    </font>
    <font>
      <b/>
      <sz val="10"/>
      <color rgb="FFFFFFFF"/>
      <name val="Noto Sans"/>
      <family val="2"/>
    </font>
    <font>
      <b/>
      <sz val="11"/>
      <color rgb="FFFFFFFF"/>
      <name val="Noto Sans"/>
      <family val="2"/>
    </font>
    <font>
      <b/>
      <sz val="10"/>
      <name val="Noto Sans"/>
      <family val="2"/>
    </font>
    <font>
      <b/>
      <sz val="8.5"/>
      <color indexed="9"/>
      <name val="Noto Sans"/>
      <family val="2"/>
    </font>
    <font>
      <b/>
      <sz val="9"/>
      <color indexed="9"/>
      <name val="Noto Sans"/>
      <family val="2"/>
    </font>
    <font>
      <sz val="9"/>
      <name val="Noto Sans"/>
      <family val="2"/>
    </font>
    <font>
      <b/>
      <sz val="9"/>
      <name val="Noto Sans"/>
      <family val="2"/>
    </font>
    <font>
      <sz val="8.5"/>
      <name val="Noto Sans"/>
      <family val="2"/>
    </font>
    <font>
      <b/>
      <sz val="12"/>
      <name val="Noto Sans"/>
      <family val="2"/>
    </font>
    <font>
      <b/>
      <sz val="11"/>
      <color theme="0"/>
      <name val="Noto Sans"/>
      <family val="2"/>
    </font>
    <font>
      <b/>
      <sz val="16"/>
      <name val="Noto Sans"/>
      <family val="2"/>
    </font>
    <font>
      <b/>
      <sz val="16"/>
      <color theme="0"/>
      <name val="Noto Sans"/>
      <family val="2"/>
    </font>
    <font>
      <b/>
      <sz val="8"/>
      <name val="Noto Sans"/>
      <family val="2"/>
    </font>
    <font>
      <b/>
      <sz val="8"/>
      <color rgb="FFFF0000"/>
      <name val="Noto Sans"/>
      <family val="2"/>
    </font>
    <font>
      <b/>
      <sz val="10"/>
      <color rgb="FFFF0000"/>
      <name val="Noto Sans"/>
      <family val="2"/>
    </font>
    <font>
      <sz val="8"/>
      <name val="Noto Sans"/>
      <family val="2"/>
    </font>
    <font>
      <b/>
      <sz val="11"/>
      <name val="Noto Sans"/>
      <family val="2"/>
    </font>
    <font>
      <sz val="12"/>
      <name val="Noto Sans"/>
      <family val="2"/>
    </font>
    <font>
      <b/>
      <sz val="14"/>
      <color theme="0"/>
      <name val="Noto Sans"/>
      <family val="2"/>
    </font>
    <font>
      <b/>
      <sz val="14"/>
      <name val="Noto Sans"/>
      <family val="2"/>
    </font>
    <font>
      <b/>
      <sz val="8.5"/>
      <name val="Noto Sans"/>
      <family val="2"/>
    </font>
    <font>
      <b/>
      <sz val="11"/>
      <color theme="1" tint="0.34998626667073579"/>
      <name val="Noto Sans"/>
      <family val="2"/>
    </font>
    <font>
      <sz val="8"/>
      <color theme="1"/>
      <name val="Noto Sans"/>
      <family val="2"/>
    </font>
    <font>
      <b/>
      <sz val="8"/>
      <color theme="1"/>
      <name val="Noto Sans"/>
      <family val="2"/>
    </font>
    <font>
      <b/>
      <sz val="8"/>
      <color theme="3"/>
      <name val="Noto Sans"/>
      <family val="2"/>
    </font>
    <font>
      <b/>
      <sz val="12"/>
      <color theme="1"/>
      <name val="Noto Sans"/>
      <family val="2"/>
    </font>
    <font>
      <sz val="9"/>
      <color theme="1"/>
      <name val="Noto Sans"/>
      <family val="2"/>
    </font>
    <font>
      <sz val="9"/>
      <color rgb="FFFF0000"/>
      <name val="Noto Sans"/>
      <family val="2"/>
    </font>
    <font>
      <sz val="11"/>
      <color theme="0"/>
      <name val="Noto Sans"/>
      <family val="2"/>
    </font>
    <font>
      <b/>
      <sz val="20"/>
      <name val="Noto Sans"/>
      <family val="2"/>
    </font>
    <font>
      <b/>
      <sz val="20"/>
      <color indexed="9"/>
      <name val="Noto Sans"/>
      <family val="2"/>
    </font>
    <font>
      <b/>
      <sz val="10"/>
      <color indexed="9"/>
      <name val="Noto Sans"/>
      <family val="2"/>
    </font>
    <font>
      <sz val="10"/>
      <color theme="0"/>
      <name val="Noto Sans"/>
      <family val="2"/>
    </font>
    <font>
      <b/>
      <sz val="10"/>
      <color theme="1"/>
      <name val="Noto Sans"/>
      <family val="2"/>
    </font>
    <font>
      <b/>
      <sz val="20"/>
      <color rgb="FFFF0000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sz val="10"/>
      <color theme="1"/>
      <name val="Noto Sans"/>
      <family val="2"/>
    </font>
    <font>
      <b/>
      <sz val="5"/>
      <name val="Noto Sans"/>
      <family val="2"/>
    </font>
    <font>
      <b/>
      <sz val="8.5"/>
      <color theme="1"/>
      <name val="Noto Sans"/>
      <family val="2"/>
    </font>
    <font>
      <b/>
      <sz val="9"/>
      <color theme="1"/>
      <name val="Noto Sans"/>
      <family val="2"/>
    </font>
    <font>
      <b/>
      <sz val="10"/>
      <color theme="3"/>
      <name val="Noto Sans"/>
      <family val="2"/>
    </font>
    <font>
      <b/>
      <sz val="11"/>
      <color theme="3"/>
      <name val="Noto Sans"/>
      <family val="2"/>
    </font>
    <font>
      <b/>
      <sz val="9"/>
      <color theme="3"/>
      <name val="Noto Sans"/>
      <family val="2"/>
    </font>
    <font>
      <b/>
      <sz val="10"/>
      <color theme="3" tint="0.39997558519241921"/>
      <name val="Noto Sans"/>
      <family val="2"/>
    </font>
    <font>
      <sz val="8"/>
      <color rgb="FFFFFF00"/>
      <name val="Noto Sans"/>
      <family val="2"/>
    </font>
    <font>
      <sz val="7"/>
      <name val="Noto Sans"/>
      <family val="2"/>
    </font>
    <font>
      <sz val="9.5"/>
      <color theme="1"/>
      <name val="Noto Sans"/>
      <family val="2"/>
    </font>
    <font>
      <sz val="10.5"/>
      <name val="Noto Sans"/>
      <family val="2"/>
    </font>
    <font>
      <b/>
      <sz val="10.5"/>
      <name val="Noto Sans"/>
      <family val="2"/>
    </font>
    <font>
      <b/>
      <sz val="8"/>
      <color theme="8" tint="-0.249977111117893"/>
      <name val="Noto Sans"/>
      <family val="2"/>
    </font>
    <font>
      <b/>
      <sz val="10.5"/>
      <color theme="3" tint="0.39994506668294322"/>
      <name val="Noto Sans"/>
      <family val="2"/>
    </font>
    <font>
      <sz val="10"/>
      <color theme="3" tint="0.39997558519241921"/>
      <name val="Noto Sans"/>
      <family val="2"/>
    </font>
    <font>
      <b/>
      <sz val="10"/>
      <color theme="3" tint="-0.249977111117893"/>
      <name val="Noto Sans"/>
      <family val="2"/>
    </font>
    <font>
      <sz val="10"/>
      <color theme="3" tint="-0.249977111117893"/>
      <name val="Noto Sans"/>
      <family val="2"/>
    </font>
    <font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11232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rgb="FF161A1D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FFFFFF"/>
        <bgColor rgb="FF000000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611">
    <xf numFmtId="0" fontId="0" fillId="0" borderId="0" xfId="0"/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6" fillId="4" borderId="7" xfId="0" applyFont="1" applyFill="1" applyBorder="1"/>
    <xf numFmtId="0" fontId="2" fillId="0" borderId="7" xfId="0" applyFont="1" applyBorder="1"/>
    <xf numFmtId="0" fontId="2" fillId="0" borderId="7" xfId="0" quotePrefix="1" applyFont="1" applyBorder="1" applyAlignment="1">
      <alignment horizontal="left"/>
    </xf>
    <xf numFmtId="0" fontId="0" fillId="0" borderId="7" xfId="0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11" borderId="0" xfId="1" quotePrefix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11" borderId="0" xfId="1" quotePrefix="1" applyFont="1" applyFill="1" applyAlignment="1">
      <alignment horizontal="left" vertical="center"/>
    </xf>
    <xf numFmtId="0" fontId="11" fillId="11" borderId="0" xfId="1" quotePrefix="1" applyFont="1" applyFill="1" applyAlignment="1">
      <alignment horizontal="left" vertical="center"/>
    </xf>
    <xf numFmtId="0" fontId="8" fillId="11" borderId="0" xfId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3" fillId="11" borderId="7" xfId="1" applyFont="1" applyFill="1" applyBorder="1" applyAlignment="1">
      <alignment horizontal="center" vertical="center" wrapText="1"/>
    </xf>
    <xf numFmtId="0" fontId="7" fillId="0" borderId="14" xfId="1" quotePrefix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4" fillId="11" borderId="7" xfId="1" applyFont="1" applyFill="1" applyBorder="1" applyAlignment="1">
      <alignment horizontal="center" vertical="center" wrapText="1"/>
    </xf>
    <xf numFmtId="0" fontId="14" fillId="11" borderId="7" xfId="1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4" borderId="18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3" fontId="15" fillId="4" borderId="7" xfId="1" applyNumberFormat="1" applyFont="1" applyFill="1" applyBorder="1" applyAlignment="1">
      <alignment horizontal="center" vertical="center"/>
    </xf>
    <xf numFmtId="3" fontId="16" fillId="4" borderId="7" xfId="1" applyNumberFormat="1" applyFont="1" applyFill="1" applyBorder="1" applyAlignment="1">
      <alignment horizontal="right" vertical="center"/>
    </xf>
    <xf numFmtId="3" fontId="15" fillId="4" borderId="18" xfId="1" applyNumberFormat="1" applyFont="1" applyFill="1" applyBorder="1" applyAlignment="1">
      <alignment horizontal="center" vertical="center"/>
    </xf>
    <xf numFmtId="3" fontId="16" fillId="4" borderId="18" xfId="1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left" vertical="center"/>
    </xf>
    <xf numFmtId="0" fontId="13" fillId="11" borderId="11" xfId="1" applyFont="1" applyFill="1" applyBorder="1" applyAlignment="1">
      <alignment horizontal="center" vertical="center" wrapText="1"/>
    </xf>
    <xf numFmtId="3" fontId="7" fillId="0" borderId="0" xfId="1" applyNumberFormat="1" applyFont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17" fillId="4" borderId="34" xfId="1" applyFont="1" applyFill="1" applyBorder="1" applyAlignment="1">
      <alignment horizontal="center" vertical="center" wrapText="1"/>
    </xf>
    <xf numFmtId="17" fontId="15" fillId="4" borderId="34" xfId="1" applyNumberFormat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left" vertical="center" wrapText="1"/>
    </xf>
    <xf numFmtId="17" fontId="15" fillId="4" borderId="7" xfId="1" applyNumberFormat="1" applyFont="1" applyFill="1" applyBorder="1" applyAlignment="1">
      <alignment horizontal="left" vertical="center" wrapText="1"/>
    </xf>
    <xf numFmtId="0" fontId="18" fillId="0" borderId="0" xfId="1" quotePrefix="1" applyFont="1" applyAlignment="1">
      <alignment horizontal="left" vertical="top" wrapText="1"/>
    </xf>
    <xf numFmtId="3" fontId="7" fillId="0" borderId="0" xfId="1" applyNumberFormat="1" applyFont="1" applyAlignment="1">
      <alignment horizontal="center" vertical="center"/>
    </xf>
    <xf numFmtId="3" fontId="7" fillId="0" borderId="0" xfId="4" applyNumberFormat="1" applyFont="1" applyAlignment="1">
      <alignment horizontal="right" vertical="center"/>
    </xf>
    <xf numFmtId="0" fontId="8" fillId="11" borderId="7" xfId="1" applyFont="1" applyFill="1" applyBorder="1" applyAlignment="1">
      <alignment horizontal="center" vertical="center"/>
    </xf>
    <xf numFmtId="3" fontId="12" fillId="4" borderId="7" xfId="4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19" fillId="11" borderId="0" xfId="1" quotePrefix="1" applyFont="1" applyFill="1" applyAlignment="1">
      <alignment horizontal="left" vertical="center"/>
    </xf>
    <xf numFmtId="0" fontId="17" fillId="4" borderId="7" xfId="1" quotePrefix="1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9" xfId="0" applyFont="1" applyBorder="1"/>
    <xf numFmtId="0" fontId="12" fillId="0" borderId="9" xfId="0" applyFont="1" applyBorder="1"/>
    <xf numFmtId="0" fontId="7" fillId="0" borderId="3" xfId="0" applyFont="1" applyBorder="1"/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10" fontId="23" fillId="0" borderId="0" xfId="0" applyNumberFormat="1" applyFont="1" applyAlignment="1">
      <alignment horizontal="center" vertical="center"/>
    </xf>
    <xf numFmtId="10" fontId="24" fillId="0" borderId="3" xfId="0" applyNumberFormat="1" applyFont="1" applyBorder="1" applyAlignment="1">
      <alignment horizontal="center"/>
    </xf>
    <xf numFmtId="4" fontId="7" fillId="0" borderId="6" xfId="0" applyNumberFormat="1" applyFont="1" applyBorder="1"/>
    <xf numFmtId="0" fontId="25" fillId="0" borderId="0" xfId="0" applyFont="1"/>
    <xf numFmtId="10" fontId="23" fillId="0" borderId="0" xfId="0" applyNumberFormat="1" applyFont="1" applyAlignment="1">
      <alignment horizontal="center"/>
    </xf>
    <xf numFmtId="10" fontId="24" fillId="0" borderId="3" xfId="0" applyNumberFormat="1" applyFont="1" applyBorder="1" applyAlignment="1">
      <alignment horizontal="center" vertical="center"/>
    </xf>
    <xf numFmtId="10" fontId="23" fillId="0" borderId="3" xfId="0" applyNumberFormat="1" applyFont="1" applyBorder="1" applyAlignment="1">
      <alignment horizontal="center"/>
    </xf>
    <xf numFmtId="0" fontId="7" fillId="0" borderId="9" xfId="0" applyFont="1" applyBorder="1" applyProtection="1">
      <protection locked="0" hidden="1"/>
    </xf>
    <xf numFmtId="0" fontId="7" fillId="0" borderId="0" xfId="0" applyFont="1" applyProtection="1">
      <protection locked="0" hidden="1"/>
    </xf>
    <xf numFmtId="0" fontId="26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0" fontId="7" fillId="0" borderId="5" xfId="0" applyFont="1" applyBorder="1"/>
    <xf numFmtId="0" fontId="22" fillId="0" borderId="0" xfId="0" quotePrefix="1" applyFont="1" applyAlignment="1">
      <alignment horizontal="center" vertical="justify"/>
    </xf>
    <xf numFmtId="0" fontId="22" fillId="0" borderId="0" xfId="0" applyFont="1" applyAlignment="1">
      <alignment horizontal="center" vertical="justify"/>
    </xf>
    <xf numFmtId="0" fontId="19" fillId="11" borderId="0" xfId="0" quotePrefix="1" applyFont="1" applyFill="1" applyAlignment="1">
      <alignment horizontal="left" vertical="center"/>
    </xf>
    <xf numFmtId="0" fontId="8" fillId="11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166" fontId="7" fillId="0" borderId="0" xfId="2" applyNumberFormat="1" applyFont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0" fontId="29" fillId="4" borderId="16" xfId="0" applyFont="1" applyFill="1" applyBorder="1"/>
    <xf numFmtId="0" fontId="29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12" fillId="4" borderId="16" xfId="0" applyFont="1" applyFill="1" applyBorder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16" fillId="4" borderId="24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0" fontId="25" fillId="0" borderId="0" xfId="2" applyNumberFormat="1" applyFont="1" applyAlignment="1" applyProtection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quotePrefix="1" applyFont="1" applyFill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4" borderId="61" xfId="0" applyFont="1" applyFill="1" applyBorder="1"/>
    <xf numFmtId="0" fontId="7" fillId="4" borderId="11" xfId="0" applyFont="1" applyFill="1" applyBorder="1"/>
    <xf numFmtId="0" fontId="7" fillId="4" borderId="26" xfId="0" applyFont="1" applyFill="1" applyBorder="1"/>
    <xf numFmtId="0" fontId="7" fillId="4" borderId="12" xfId="0" applyFont="1" applyFill="1" applyBorder="1"/>
    <xf numFmtId="0" fontId="7" fillId="4" borderId="27" xfId="0" applyFont="1" applyFill="1" applyBorder="1"/>
    <xf numFmtId="0" fontId="7" fillId="4" borderId="0" xfId="0" applyFont="1" applyFill="1"/>
    <xf numFmtId="0" fontId="7" fillId="4" borderId="29" xfId="0" applyFont="1" applyFill="1" applyBorder="1"/>
    <xf numFmtId="0" fontId="32" fillId="0" borderId="21" xfId="0" applyFont="1" applyBorder="1"/>
    <xf numFmtId="0" fontId="32" fillId="0" borderId="16" xfId="0" applyFont="1" applyBorder="1"/>
    <xf numFmtId="0" fontId="7" fillId="4" borderId="15" xfId="0" applyFont="1" applyFill="1" applyBorder="1"/>
    <xf numFmtId="0" fontId="7" fillId="4" borderId="28" xfId="0" applyFont="1" applyFill="1" applyBorder="1"/>
    <xf numFmtId="0" fontId="32" fillId="4" borderId="15" xfId="0" applyFont="1" applyFill="1" applyBorder="1"/>
    <xf numFmtId="0" fontId="32" fillId="4" borderId="0" xfId="0" applyFont="1" applyFill="1"/>
    <xf numFmtId="0" fontId="32" fillId="4" borderId="3" xfId="0" applyFont="1" applyFill="1" applyBorder="1"/>
    <xf numFmtId="0" fontId="25" fillId="4" borderId="0" xfId="0" applyFont="1" applyFill="1" applyProtection="1">
      <protection locked="0" hidden="1"/>
    </xf>
    <xf numFmtId="4" fontId="32" fillId="4" borderId="15" xfId="0" applyNumberFormat="1" applyFont="1" applyFill="1" applyBorder="1"/>
    <xf numFmtId="4" fontId="32" fillId="0" borderId="0" xfId="0" applyNumberFormat="1" applyFont="1"/>
    <xf numFmtId="4" fontId="32" fillId="0" borderId="3" xfId="0" applyNumberFormat="1" applyFont="1" applyBorder="1"/>
    <xf numFmtId="4" fontId="25" fillId="4" borderId="15" xfId="0" applyNumberFormat="1" applyFont="1" applyFill="1" applyBorder="1"/>
    <xf numFmtId="4" fontId="25" fillId="4" borderId="0" xfId="0" applyNumberFormat="1" applyFont="1" applyFill="1"/>
    <xf numFmtId="4" fontId="25" fillId="4" borderId="28" xfId="0" applyNumberFormat="1" applyFont="1" applyFill="1" applyBorder="1"/>
    <xf numFmtId="0" fontId="25" fillId="4" borderId="0" xfId="0" applyFont="1" applyFill="1"/>
    <xf numFmtId="4" fontId="32" fillId="4" borderId="0" xfId="0" applyNumberFormat="1" applyFont="1" applyFill="1"/>
    <xf numFmtId="4" fontId="32" fillId="4" borderId="3" xfId="0" applyNumberFormat="1" applyFont="1" applyFill="1" applyBorder="1"/>
    <xf numFmtId="0" fontId="34" fillId="4" borderId="16" xfId="1" applyFont="1" applyFill="1" applyBorder="1"/>
    <xf numFmtId="0" fontId="7" fillId="4" borderId="64" xfId="0" applyFont="1" applyFill="1" applyBorder="1"/>
    <xf numFmtId="0" fontId="7" fillId="4" borderId="65" xfId="0" applyFont="1" applyFill="1" applyBorder="1"/>
    <xf numFmtId="0" fontId="7" fillId="4" borderId="66" xfId="0" applyFont="1" applyFill="1" applyBorder="1"/>
    <xf numFmtId="0" fontId="32" fillId="4" borderId="64" xfId="0" applyFont="1" applyFill="1" applyBorder="1"/>
    <xf numFmtId="0" fontId="32" fillId="4" borderId="65" xfId="0" applyFont="1" applyFill="1" applyBorder="1"/>
    <xf numFmtId="0" fontId="32" fillId="4" borderId="67" xfId="0" applyFont="1" applyFill="1" applyBorder="1"/>
    <xf numFmtId="0" fontId="32" fillId="4" borderId="28" xfId="0" applyFont="1" applyFill="1" applyBorder="1"/>
    <xf numFmtId="0" fontId="33" fillId="2" borderId="0" xfId="0" applyFont="1" applyFill="1" applyAlignment="1">
      <alignment horizontal="center"/>
    </xf>
    <xf numFmtId="0" fontId="7" fillId="2" borderId="26" xfId="0" applyFont="1" applyFill="1" applyBorder="1"/>
    <xf numFmtId="0" fontId="7" fillId="2" borderId="27" xfId="0" applyFont="1" applyFill="1" applyBorder="1"/>
    <xf numFmtId="0" fontId="33" fillId="4" borderId="16" xfId="1" applyFont="1" applyFill="1" applyBorder="1" applyAlignment="1">
      <alignment horizontal="left"/>
    </xf>
    <xf numFmtId="0" fontId="7" fillId="2" borderId="15" xfId="0" applyFont="1" applyFill="1" applyBorder="1"/>
    <xf numFmtId="0" fontId="7" fillId="2" borderId="28" xfId="0" applyFont="1" applyFill="1" applyBorder="1"/>
    <xf numFmtId="0" fontId="12" fillId="2" borderId="0" xfId="0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  <xf numFmtId="4" fontId="7" fillId="2" borderId="28" xfId="0" applyNumberFormat="1" applyFont="1" applyFill="1" applyBorder="1"/>
    <xf numFmtId="0" fontId="33" fillId="4" borderId="16" xfId="1" applyFont="1" applyFill="1" applyBorder="1" applyAlignment="1">
      <alignment horizontal="left" vertical="top"/>
    </xf>
    <xf numFmtId="49" fontId="12" fillId="2" borderId="0" xfId="0" applyNumberFormat="1" applyFont="1" applyFill="1" applyAlignment="1">
      <alignment horizontal="center"/>
    </xf>
    <xf numFmtId="4" fontId="7" fillId="2" borderId="63" xfId="0" applyNumberFormat="1" applyFont="1" applyFill="1" applyBorder="1"/>
    <xf numFmtId="0" fontId="7" fillId="2" borderId="0" xfId="0" applyFont="1" applyFill="1"/>
    <xf numFmtId="0" fontId="7" fillId="2" borderId="13" xfId="0" applyFont="1" applyFill="1" applyBorder="1"/>
    <xf numFmtId="4" fontId="7" fillId="2" borderId="36" xfId="0" applyNumberFormat="1" applyFont="1" applyFill="1" applyBorder="1"/>
    <xf numFmtId="0" fontId="7" fillId="4" borderId="16" xfId="0" applyFont="1" applyFill="1" applyBorder="1" applyAlignment="1">
      <alignment vertical="top"/>
    </xf>
    <xf numFmtId="0" fontId="7" fillId="4" borderId="23" xfId="0" applyFont="1" applyFill="1" applyBorder="1"/>
    <xf numFmtId="0" fontId="7" fillId="4" borderId="30" xfId="0" applyFont="1" applyFill="1" applyBorder="1"/>
    <xf numFmtId="0" fontId="7" fillId="4" borderId="4" xfId="0" applyFont="1" applyFill="1" applyBorder="1"/>
    <xf numFmtId="0" fontId="7" fillId="4" borderId="31" xfId="0" applyFont="1" applyFill="1" applyBorder="1"/>
    <xf numFmtId="0" fontId="32" fillId="4" borderId="30" xfId="0" applyFont="1" applyFill="1" applyBorder="1"/>
    <xf numFmtId="0" fontId="32" fillId="4" borderId="4" xfId="0" applyFont="1" applyFill="1" applyBorder="1"/>
    <xf numFmtId="0" fontId="32" fillId="4" borderId="31" xfId="0" applyFont="1" applyFill="1" applyBorder="1"/>
    <xf numFmtId="0" fontId="32" fillId="4" borderId="5" xfId="0" applyFont="1" applyFill="1" applyBorder="1"/>
    <xf numFmtId="0" fontId="7" fillId="4" borderId="8" xfId="0" applyFont="1" applyFill="1" applyBorder="1"/>
    <xf numFmtId="0" fontId="32" fillId="4" borderId="2" xfId="0" applyFont="1" applyFill="1" applyBorder="1"/>
    <xf numFmtId="0" fontId="7" fillId="4" borderId="9" xfId="0" applyFont="1" applyFill="1" applyBorder="1"/>
    <xf numFmtId="0" fontId="7" fillId="4" borderId="9" xfId="0" applyFont="1" applyFill="1" applyBorder="1" applyAlignment="1">
      <alignment horizontal="center"/>
    </xf>
    <xf numFmtId="0" fontId="15" fillId="4" borderId="0" xfId="0" applyFont="1" applyFill="1"/>
    <xf numFmtId="4" fontId="15" fillId="4" borderId="6" xfId="0" applyNumberFormat="1" applyFont="1" applyFill="1" applyBorder="1"/>
    <xf numFmtId="0" fontId="36" fillId="4" borderId="0" xfId="0" applyFont="1" applyFill="1"/>
    <xf numFmtId="4" fontId="15" fillId="4" borderId="35" xfId="0" applyNumberFormat="1" applyFont="1" applyFill="1" applyBorder="1"/>
    <xf numFmtId="4" fontId="15" fillId="0" borderId="0" xfId="0" applyNumberFormat="1" applyFont="1"/>
    <xf numFmtId="4" fontId="25" fillId="0" borderId="0" xfId="0" applyNumberFormat="1" applyFont="1"/>
    <xf numFmtId="0" fontId="32" fillId="0" borderId="9" xfId="0" applyFont="1" applyBorder="1"/>
    <xf numFmtId="0" fontId="32" fillId="0" borderId="3" xfId="0" applyFont="1" applyBorder="1"/>
    <xf numFmtId="4" fontId="15" fillId="4" borderId="0" xfId="0" applyNumberFormat="1" applyFont="1" applyFill="1"/>
    <xf numFmtId="4" fontId="15" fillId="4" borderId="3" xfId="0" applyNumberFormat="1" applyFont="1" applyFill="1" applyBorder="1"/>
    <xf numFmtId="0" fontId="15" fillId="4" borderId="3" xfId="0" applyFont="1" applyFill="1" applyBorder="1"/>
    <xf numFmtId="0" fontId="15" fillId="0" borderId="0" xfId="0" applyFont="1"/>
    <xf numFmtId="0" fontId="25" fillId="4" borderId="9" xfId="0" applyFont="1" applyFill="1" applyBorder="1" applyAlignment="1">
      <alignment horizontal="center"/>
    </xf>
    <xf numFmtId="0" fontId="37" fillId="4" borderId="0" xfId="0" applyFont="1" applyFill="1"/>
    <xf numFmtId="4" fontId="37" fillId="4" borderId="0" xfId="0" applyNumberFormat="1" applyFont="1" applyFill="1"/>
    <xf numFmtId="4" fontId="37" fillId="4" borderId="3" xfId="0" applyNumberFormat="1" applyFont="1" applyFill="1" applyBorder="1"/>
    <xf numFmtId="4" fontId="37" fillId="0" borderId="0" xfId="0" applyNumberFormat="1" applyFont="1"/>
    <xf numFmtId="0" fontId="7" fillId="4" borderId="3" xfId="0" applyFont="1" applyFill="1" applyBorder="1"/>
    <xf numFmtId="9" fontId="25" fillId="0" borderId="0" xfId="2" applyFont="1" applyAlignment="1" applyProtection="1">
      <alignment horizontal="center"/>
    </xf>
    <xf numFmtId="0" fontId="12" fillId="4" borderId="25" xfId="0" quotePrefix="1" applyFont="1" applyFill="1" applyBorder="1" applyAlignment="1">
      <alignment horizontal="center" vertical="center"/>
    </xf>
    <xf numFmtId="0" fontId="7" fillId="2" borderId="36" xfId="0" applyFont="1" applyFill="1" applyBorder="1"/>
    <xf numFmtId="10" fontId="7" fillId="0" borderId="0" xfId="0" applyNumberFormat="1" applyFont="1" applyAlignment="1">
      <alignment horizontal="center"/>
    </xf>
    <xf numFmtId="0" fontId="38" fillId="11" borderId="0" xfId="0" applyFont="1" applyFill="1" applyAlignment="1">
      <alignment horizontal="left" vertical="center"/>
    </xf>
    <xf numFmtId="0" fontId="19" fillId="11" borderId="34" xfId="0" quotePrefix="1" applyFont="1" applyFill="1" applyBorder="1" applyAlignment="1">
      <alignment horizontal="left" vertical="center"/>
    </xf>
    <xf numFmtId="0" fontId="38" fillId="11" borderId="34" xfId="0" applyFont="1" applyFill="1" applyBorder="1" applyAlignment="1">
      <alignment horizontal="left" vertical="center"/>
    </xf>
    <xf numFmtId="0" fontId="29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40" fillId="4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horizontal="center" vertical="center" wrapText="1"/>
    </xf>
    <xf numFmtId="0" fontId="42" fillId="4" borderId="0" xfId="0" applyFont="1" applyFill="1"/>
    <xf numFmtId="0" fontId="43" fillId="3" borderId="11" xfId="0" applyFont="1" applyFill="1" applyBorder="1" applyAlignment="1">
      <alignment horizontal="center" vertical="center" wrapText="1"/>
    </xf>
    <xf numFmtId="0" fontId="43" fillId="3" borderId="11" xfId="0" quotePrefix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wrapText="1" shrinkToFit="1"/>
    </xf>
    <xf numFmtId="0" fontId="45" fillId="10" borderId="0" xfId="0" applyFont="1" applyFill="1" applyAlignment="1">
      <alignment horizontal="left"/>
    </xf>
    <xf numFmtId="0" fontId="45" fillId="10" borderId="0" xfId="0" applyFont="1" applyFill="1"/>
    <xf numFmtId="0" fontId="45" fillId="10" borderId="0" xfId="0" applyFont="1" applyFill="1" applyAlignment="1">
      <alignment horizontal="left" wrapText="1"/>
    </xf>
    <xf numFmtId="3" fontId="45" fillId="10" borderId="0" xfId="0" applyNumberFormat="1" applyFont="1" applyFill="1" applyAlignment="1">
      <alignment horizontal="center"/>
    </xf>
    <xf numFmtId="3" fontId="46" fillId="10" borderId="0" xfId="0" applyNumberFormat="1" applyFont="1" applyFill="1" applyAlignment="1">
      <alignment horizontal="center"/>
    </xf>
    <xf numFmtId="0" fontId="45" fillId="10" borderId="0" xfId="0" applyFont="1" applyFill="1" applyAlignment="1">
      <alignment horizontal="center" wrapText="1"/>
    </xf>
    <xf numFmtId="3" fontId="45" fillId="10" borderId="0" xfId="0" applyNumberFormat="1" applyFont="1" applyFill="1" applyAlignment="1">
      <alignment horizontal="right"/>
    </xf>
    <xf numFmtId="3" fontId="45" fillId="10" borderId="0" xfId="0" applyNumberFormat="1" applyFont="1" applyFill="1" applyAlignment="1">
      <alignment horizontal="right" vertical="top"/>
    </xf>
    <xf numFmtId="3" fontId="45" fillId="10" borderId="3" xfId="0" applyNumberFormat="1" applyFont="1" applyFill="1" applyBorder="1" applyAlignment="1">
      <alignment horizontal="right" vertical="top"/>
    </xf>
    <xf numFmtId="164" fontId="7" fillId="0" borderId="0" xfId="3" applyFont="1" applyProtection="1"/>
    <xf numFmtId="0" fontId="22" fillId="0" borderId="9" xfId="0" applyFont="1" applyBorder="1" applyAlignment="1">
      <alignment horizontal="center" wrapText="1"/>
    </xf>
    <xf numFmtId="0" fontId="25" fillId="2" borderId="0" xfId="0" applyFont="1" applyFill="1" applyAlignment="1" applyProtection="1">
      <alignment horizontal="left" vertical="top" wrapText="1"/>
      <protection locked="0" hidden="1"/>
    </xf>
    <xf numFmtId="0" fontId="25" fillId="0" borderId="0" xfId="0" applyFont="1" applyAlignment="1">
      <alignment vertical="top"/>
    </xf>
    <xf numFmtId="3" fontId="25" fillId="0" borderId="0" xfId="0" applyNumberFormat="1" applyFont="1"/>
    <xf numFmtId="3" fontId="25" fillId="0" borderId="33" xfId="0" applyNumberFormat="1" applyFont="1" applyBorder="1"/>
    <xf numFmtId="4" fontId="25" fillId="0" borderId="18" xfId="0" applyNumberFormat="1" applyFont="1" applyBorder="1"/>
    <xf numFmtId="4" fontId="25" fillId="0" borderId="32" xfId="0" applyNumberFormat="1" applyFont="1" applyBorder="1"/>
    <xf numFmtId="9" fontId="7" fillId="0" borderId="0" xfId="2" applyFont="1" applyProtection="1"/>
    <xf numFmtId="0" fontId="25" fillId="0" borderId="3" xfId="0" applyFont="1" applyBorder="1"/>
    <xf numFmtId="4" fontId="25" fillId="0" borderId="3" xfId="0" applyNumberFormat="1" applyFont="1" applyBorder="1"/>
    <xf numFmtId="0" fontId="22" fillId="0" borderId="0" xfId="0" applyFont="1"/>
    <xf numFmtId="4" fontId="22" fillId="0" borderId="35" xfId="0" applyNumberFormat="1" applyFont="1" applyBorder="1"/>
    <xf numFmtId="0" fontId="7" fillId="0" borderId="4" xfId="0" applyFont="1" applyBorder="1" applyAlignment="1">
      <alignment vertical="top"/>
    </xf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164" fontId="25" fillId="0" borderId="0" xfId="3" applyFont="1" applyProtection="1"/>
    <xf numFmtId="0" fontId="42" fillId="11" borderId="0" xfId="0" applyFont="1" applyFill="1"/>
    <xf numFmtId="0" fontId="47" fillId="0" borderId="0" xfId="0" applyFont="1"/>
    <xf numFmtId="0" fontId="42" fillId="11" borderId="0" xfId="0" applyFont="1" applyFill="1" applyAlignment="1">
      <alignment horizontal="left" vertical="center"/>
    </xf>
    <xf numFmtId="0" fontId="8" fillId="11" borderId="0" xfId="0" applyFont="1" applyFill="1" applyAlignment="1">
      <alignment vertical="center"/>
    </xf>
    <xf numFmtId="0" fontId="42" fillId="11" borderId="0" xfId="0" applyFont="1" applyFill="1" applyAlignment="1">
      <alignment vertical="center"/>
    </xf>
    <xf numFmtId="0" fontId="49" fillId="4" borderId="22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12" fillId="4" borderId="11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7" fillId="4" borderId="16" xfId="0" applyFont="1" applyFill="1" applyBorder="1"/>
    <xf numFmtId="0" fontId="7" fillId="4" borderId="13" xfId="0" applyFont="1" applyFill="1" applyBorder="1"/>
    <xf numFmtId="0" fontId="7" fillId="4" borderId="34" xfId="0" applyFont="1" applyFill="1" applyBorder="1"/>
    <xf numFmtId="0" fontId="7" fillId="4" borderId="36" xfId="0" applyFont="1" applyFill="1" applyBorder="1"/>
    <xf numFmtId="0" fontId="12" fillId="4" borderId="15" xfId="0" applyFont="1" applyFill="1" applyBorder="1" applyAlignment="1">
      <alignment horizontal="center"/>
    </xf>
    <xf numFmtId="4" fontId="43" fillId="4" borderId="15" xfId="0" applyNumberFormat="1" applyFont="1" applyFill="1" applyBorder="1"/>
    <xf numFmtId="4" fontId="43" fillId="4" borderId="0" xfId="0" applyNumberFormat="1" applyFont="1" applyFill="1"/>
    <xf numFmtId="4" fontId="43" fillId="4" borderId="28" xfId="0" applyNumberFormat="1" applyFont="1" applyFill="1" applyBorder="1"/>
    <xf numFmtId="4" fontId="33" fillId="4" borderId="16" xfId="0" applyNumberFormat="1" applyFont="1" applyFill="1" applyBorder="1"/>
    <xf numFmtId="0" fontId="51" fillId="4" borderId="13" xfId="0" applyFont="1" applyFill="1" applyBorder="1"/>
    <xf numFmtId="4" fontId="51" fillId="4" borderId="13" xfId="0" applyNumberFormat="1" applyFont="1" applyFill="1" applyBorder="1"/>
    <xf numFmtId="4" fontId="51" fillId="4" borderId="34" xfId="0" applyNumberFormat="1" applyFont="1" applyFill="1" applyBorder="1"/>
    <xf numFmtId="4" fontId="51" fillId="4" borderId="36" xfId="0" applyNumberFormat="1" applyFont="1" applyFill="1" applyBorder="1"/>
    <xf numFmtId="0" fontId="34" fillId="4" borderId="28" xfId="0" applyFont="1" applyFill="1" applyBorder="1"/>
    <xf numFmtId="4" fontId="34" fillId="4" borderId="16" xfId="0" applyNumberFormat="1" applyFont="1" applyFill="1" applyBorder="1"/>
    <xf numFmtId="4" fontId="34" fillId="0" borderId="0" xfId="0" applyNumberFormat="1" applyFont="1"/>
    <xf numFmtId="0" fontId="52" fillId="0" borderId="0" xfId="0" applyFont="1"/>
    <xf numFmtId="0" fontId="53" fillId="4" borderId="16" xfId="1" applyFont="1" applyFill="1" applyBorder="1" applyAlignment="1">
      <alignment horizontal="left" vertical="center" wrapText="1"/>
    </xf>
    <xf numFmtId="0" fontId="51" fillId="4" borderId="26" xfId="0" applyFont="1" applyFill="1" applyBorder="1"/>
    <xf numFmtId="4" fontId="51" fillId="4" borderId="12" xfId="0" applyNumberFormat="1" applyFont="1" applyFill="1" applyBorder="1"/>
    <xf numFmtId="4" fontId="51" fillId="4" borderId="27" xfId="0" applyNumberFormat="1" applyFont="1" applyFill="1" applyBorder="1"/>
    <xf numFmtId="4" fontId="51" fillId="4" borderId="26" xfId="0" applyNumberFormat="1" applyFont="1" applyFill="1" applyBorder="1"/>
    <xf numFmtId="4" fontId="34" fillId="4" borderId="37" xfId="0" applyNumberFormat="1" applyFont="1" applyFill="1" applyBorder="1"/>
    <xf numFmtId="4" fontId="52" fillId="0" borderId="0" xfId="0" applyNumberFormat="1" applyFont="1"/>
    <xf numFmtId="4" fontId="33" fillId="4" borderId="37" xfId="0" applyNumberFormat="1" applyFont="1" applyFill="1" applyBorder="1"/>
    <xf numFmtId="4" fontId="54" fillId="4" borderId="34" xfId="0" applyNumberFormat="1" applyFont="1" applyFill="1" applyBorder="1"/>
    <xf numFmtId="4" fontId="54" fillId="4" borderId="36" xfId="0" applyNumberFormat="1" applyFont="1" applyFill="1" applyBorder="1"/>
    <xf numFmtId="0" fontId="50" fillId="4" borderId="11" xfId="1" applyFont="1" applyFill="1" applyBorder="1" applyAlignment="1">
      <alignment horizontal="left" vertical="center" wrapText="1"/>
    </xf>
    <xf numFmtId="0" fontId="47" fillId="4" borderId="26" xfId="0" applyFont="1" applyFill="1" applyBorder="1"/>
    <xf numFmtId="0" fontId="47" fillId="4" borderId="12" xfId="0" applyFont="1" applyFill="1" applyBorder="1"/>
    <xf numFmtId="0" fontId="47" fillId="4" borderId="27" xfId="0" applyFont="1" applyFill="1" applyBorder="1"/>
    <xf numFmtId="0" fontId="32" fillId="4" borderId="16" xfId="0" applyFont="1" applyFill="1" applyBorder="1"/>
    <xf numFmtId="0" fontId="32" fillId="4" borderId="37" xfId="0" applyFont="1" applyFill="1" applyBorder="1"/>
    <xf numFmtId="0" fontId="32" fillId="4" borderId="48" xfId="0" applyFont="1" applyFill="1" applyBorder="1"/>
    <xf numFmtId="4" fontId="33" fillId="4" borderId="48" xfId="0" applyNumberFormat="1" applyFont="1" applyFill="1" applyBorder="1"/>
    <xf numFmtId="4" fontId="34" fillId="4" borderId="48" xfId="0" applyNumberFormat="1" applyFont="1" applyFill="1" applyBorder="1"/>
    <xf numFmtId="0" fontId="32" fillId="4" borderId="12" xfId="0" applyFont="1" applyFill="1" applyBorder="1"/>
    <xf numFmtId="0" fontId="32" fillId="4" borderId="60" xfId="0" applyFont="1" applyFill="1" applyBorder="1"/>
    <xf numFmtId="4" fontId="43" fillId="4" borderId="6" xfId="0" applyNumberFormat="1" applyFont="1" applyFill="1" applyBorder="1"/>
    <xf numFmtId="165" fontId="47" fillId="4" borderId="0" xfId="0" applyNumberFormat="1" applyFont="1" applyFill="1"/>
    <xf numFmtId="4" fontId="47" fillId="4" borderId="0" xfId="0" applyNumberFormat="1" applyFont="1" applyFill="1" applyAlignment="1">
      <alignment horizontal="center" vertical="center"/>
    </xf>
    <xf numFmtId="4" fontId="47" fillId="4" borderId="0" xfId="0" applyNumberFormat="1" applyFont="1" applyFill="1"/>
    <xf numFmtId="4" fontId="32" fillId="4" borderId="0" xfId="0" applyNumberFormat="1" applyFont="1" applyFill="1" applyAlignment="1">
      <alignment horizontal="center" vertical="center"/>
    </xf>
    <xf numFmtId="0" fontId="47" fillId="4" borderId="0" xfId="0" applyFont="1" applyFill="1"/>
    <xf numFmtId="4" fontId="24" fillId="4" borderId="0" xfId="0" applyNumberFormat="1" applyFont="1" applyFill="1"/>
    <xf numFmtId="4" fontId="23" fillId="4" borderId="0" xfId="0" applyNumberFormat="1" applyFont="1" applyFill="1"/>
    <xf numFmtId="0" fontId="7" fillId="8" borderId="0" xfId="0" applyFont="1" applyFill="1"/>
    <xf numFmtId="0" fontId="47" fillId="8" borderId="0" xfId="0" applyFont="1" applyFill="1"/>
    <xf numFmtId="0" fontId="32" fillId="8" borderId="0" xfId="0" applyFont="1" applyFill="1"/>
    <xf numFmtId="0" fontId="32" fillId="8" borderId="0" xfId="0" applyFont="1" applyFill="1" applyAlignment="1">
      <alignment horizontal="center"/>
    </xf>
    <xf numFmtId="0" fontId="7" fillId="0" borderId="0" xfId="0" applyFont="1" applyAlignment="1">
      <alignment vertical="justify"/>
    </xf>
    <xf numFmtId="0" fontId="7" fillId="8" borderId="0" xfId="0" quotePrefix="1" applyFont="1" applyFill="1" applyAlignment="1">
      <alignment horizontal="left"/>
    </xf>
    <xf numFmtId="0" fontId="7" fillId="0" borderId="0" xfId="1" quotePrefix="1" applyFont="1" applyAlignment="1">
      <alignment horizontal="center" vertical="center"/>
    </xf>
    <xf numFmtId="0" fontId="7" fillId="0" borderId="10" xfId="1" applyFont="1" applyBorder="1" applyAlignment="1">
      <alignment horizontal="left"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4" fontId="58" fillId="0" borderId="10" xfId="1" applyNumberFormat="1" applyFont="1" applyBorder="1" applyAlignment="1">
      <alignment vertical="center"/>
    </xf>
    <xf numFmtId="4" fontId="58" fillId="0" borderId="4" xfId="1" applyNumberFormat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" fontId="15" fillId="0" borderId="0" xfId="1" applyNumberFormat="1" applyFont="1" applyAlignment="1">
      <alignment vertical="center"/>
    </xf>
    <xf numFmtId="4" fontId="50" fillId="0" borderId="0" xfId="1" quotePrefix="1" applyNumberFormat="1" applyFont="1" applyAlignment="1">
      <alignment horizontal="right" vertical="center"/>
    </xf>
    <xf numFmtId="0" fontId="63" fillId="0" borderId="0" xfId="1" quotePrefix="1" applyFont="1" applyAlignment="1">
      <alignment horizontal="left"/>
    </xf>
    <xf numFmtId="0" fontId="7" fillId="0" borderId="0" xfId="1" quotePrefix="1" applyFont="1" applyAlignment="1">
      <alignment horizontal="left"/>
    </xf>
    <xf numFmtId="0" fontId="7" fillId="0" borderId="0" xfId="1" applyFont="1"/>
    <xf numFmtId="0" fontId="22" fillId="0" borderId="14" xfId="1" quotePrefix="1" applyFont="1" applyBorder="1" applyAlignment="1">
      <alignment horizontal="left"/>
    </xf>
    <xf numFmtId="0" fontId="22" fillId="0" borderId="18" xfId="1" quotePrefix="1" applyFont="1" applyBorder="1" applyAlignment="1">
      <alignment horizontal="left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22" fillId="0" borderId="14" xfId="1" applyFont="1" applyBorder="1" applyAlignment="1">
      <alignment horizontal="left"/>
    </xf>
    <xf numFmtId="0" fontId="22" fillId="0" borderId="18" xfId="1" applyFont="1" applyBorder="1" applyAlignment="1">
      <alignment horizontal="left"/>
    </xf>
    <xf numFmtId="0" fontId="22" fillId="0" borderId="14" xfId="1" quotePrefix="1" applyFont="1" applyBorder="1" applyAlignment="1" applyProtection="1">
      <alignment horizontal="left"/>
      <protection locked="0" hidden="1"/>
    </xf>
    <xf numFmtId="0" fontId="22" fillId="0" borderId="18" xfId="1" quotePrefix="1" applyFont="1" applyBorder="1" applyAlignment="1" applyProtection="1">
      <alignment horizontal="left"/>
      <protection locked="0" hidden="1"/>
    </xf>
    <xf numFmtId="0" fontId="12" fillId="0" borderId="0" xfId="1" quotePrefix="1" applyFont="1" applyAlignment="1">
      <alignment horizontal="left"/>
    </xf>
    <xf numFmtId="0" fontId="12" fillId="0" borderId="0" xfId="1" quotePrefix="1" applyFont="1"/>
    <xf numFmtId="4" fontId="58" fillId="0" borderId="5" xfId="1" applyNumberFormat="1" applyFont="1" applyBorder="1" applyAlignment="1">
      <alignment vertical="center"/>
    </xf>
    <xf numFmtId="4" fontId="25" fillId="4" borderId="15" xfId="0" applyNumberFormat="1" applyFont="1" applyFill="1" applyBorder="1" applyProtection="1">
      <protection locked="0" hidden="1"/>
    </xf>
    <xf numFmtId="4" fontId="25" fillId="4" borderId="0" xfId="0" applyNumberFormat="1" applyFont="1" applyFill="1" applyProtection="1">
      <protection locked="0" hidden="1"/>
    </xf>
    <xf numFmtId="4" fontId="25" fillId="4" borderId="28" xfId="0" applyNumberFormat="1" applyFont="1" applyFill="1" applyBorder="1" applyProtection="1">
      <protection locked="0" hidden="1"/>
    </xf>
    <xf numFmtId="10" fontId="24" fillId="0" borderId="0" xfId="0" applyNumberFormat="1" applyFont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10" fontId="23" fillId="0" borderId="3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top"/>
    </xf>
    <xf numFmtId="9" fontId="25" fillId="0" borderId="0" xfId="2" applyFont="1" applyAlignment="1" applyProtection="1">
      <alignment horizontal="center" vertical="top"/>
    </xf>
    <xf numFmtId="0" fontId="7" fillId="0" borderId="0" xfId="1" applyFont="1" applyAlignment="1">
      <alignment horizontal="center" wrapText="1"/>
    </xf>
    <xf numFmtId="2" fontId="25" fillId="4" borderId="15" xfId="0" applyNumberFormat="1" applyFont="1" applyFill="1" applyBorder="1" applyProtection="1">
      <protection locked="0" hidden="1"/>
    </xf>
    <xf numFmtId="0" fontId="7" fillId="0" borderId="12" xfId="0" quotePrefix="1" applyFont="1" applyBorder="1" applyAlignment="1">
      <alignment horizontal="left"/>
    </xf>
    <xf numFmtId="3" fontId="25" fillId="2" borderId="0" xfId="0" applyNumberFormat="1" applyFont="1" applyFill="1" applyAlignment="1" applyProtection="1">
      <alignment horizontal="right" vertical="top" wrapText="1"/>
      <protection hidden="1"/>
    </xf>
    <xf numFmtId="3" fontId="25" fillId="2" borderId="3" xfId="0" applyNumberFormat="1" applyFont="1" applyFill="1" applyBorder="1" applyAlignment="1" applyProtection="1">
      <alignment horizontal="right" vertical="top" wrapText="1"/>
      <protection hidden="1"/>
    </xf>
    <xf numFmtId="0" fontId="22" fillId="0" borderId="9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3" fontId="25" fillId="2" borderId="0" xfId="0" applyNumberFormat="1" applyFont="1" applyFill="1" applyAlignment="1" applyProtection="1">
      <alignment horizontal="center" vertical="top" wrapText="1"/>
      <protection locked="0" hidden="1"/>
    </xf>
    <xf numFmtId="3" fontId="25" fillId="2" borderId="0" xfId="0" applyNumberFormat="1" applyFont="1" applyFill="1" applyAlignment="1" applyProtection="1">
      <alignment horizontal="left" vertical="top" wrapText="1"/>
      <protection locked="0" hidden="1"/>
    </xf>
    <xf numFmtId="0" fontId="22" fillId="0" borderId="0" xfId="0" applyFont="1" applyAlignment="1" applyProtection="1">
      <alignment horizontal="center" vertical="top" wrapText="1"/>
      <protection locked="0" hidden="1"/>
    </xf>
    <xf numFmtId="3" fontId="25" fillId="9" borderId="0" xfId="0" applyNumberFormat="1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164" fontId="7" fillId="0" borderId="0" xfId="3" applyFont="1" applyAlignment="1" applyProtection="1">
      <alignment vertical="top" wrapText="1"/>
    </xf>
    <xf numFmtId="3" fontId="19" fillId="11" borderId="0" xfId="0" applyNumberFormat="1" applyFont="1" applyFill="1" applyAlignment="1">
      <alignment horizontal="left" vertical="center"/>
    </xf>
    <xf numFmtId="3" fontId="38" fillId="11" borderId="0" xfId="0" applyNumberFormat="1" applyFont="1" applyFill="1" applyAlignment="1">
      <alignment horizontal="left" vertical="center"/>
    </xf>
    <xf numFmtId="3" fontId="38" fillId="11" borderId="34" xfId="0" applyNumberFormat="1" applyFont="1" applyFill="1" applyBorder="1" applyAlignment="1">
      <alignment horizontal="left" vertical="center"/>
    </xf>
    <xf numFmtId="3" fontId="43" fillId="3" borderId="11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 applyProtection="1">
      <alignment horizontal="right" vertical="top" wrapText="1"/>
      <protection locked="0" hidden="1"/>
    </xf>
    <xf numFmtId="0" fontId="47" fillId="0" borderId="0" xfId="0" applyFont="1" applyAlignment="1" applyProtection="1">
      <alignment horizontal="center"/>
      <protection locked="0" hidden="1"/>
    </xf>
    <xf numFmtId="0" fontId="32" fillId="0" borderId="34" xfId="0" applyFont="1" applyBorder="1" applyAlignment="1" applyProtection="1">
      <alignment horizontal="center"/>
      <protection locked="0" hidden="1"/>
    </xf>
    <xf numFmtId="0" fontId="7" fillId="0" borderId="34" xfId="0" applyFont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7" fillId="0" borderId="0" xfId="0" quotePrefix="1" applyFont="1" applyAlignment="1" applyProtection="1">
      <alignment horizontal="center"/>
      <protection locked="0" hidden="1"/>
    </xf>
    <xf numFmtId="0" fontId="54" fillId="0" borderId="14" xfId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4" fillId="0" borderId="19" xfId="1" applyFont="1" applyBorder="1" applyAlignment="1">
      <alignment horizontal="center"/>
    </xf>
    <xf numFmtId="0" fontId="54" fillId="4" borderId="14" xfId="1" applyFont="1" applyFill="1" applyBorder="1" applyAlignment="1">
      <alignment horizontal="center"/>
    </xf>
    <xf numFmtId="0" fontId="54" fillId="4" borderId="18" xfId="1" applyFont="1" applyFill="1" applyBorder="1" applyAlignment="1">
      <alignment horizontal="center"/>
    </xf>
    <xf numFmtId="0" fontId="54" fillId="4" borderId="19" xfId="1" applyFont="1" applyFill="1" applyBorder="1" applyAlignment="1">
      <alignment horizontal="center"/>
    </xf>
    <xf numFmtId="4" fontId="62" fillId="0" borderId="70" xfId="0" applyNumberFormat="1" applyFont="1" applyBorder="1" applyAlignment="1">
      <alignment horizontal="right" vertical="center"/>
    </xf>
    <xf numFmtId="4" fontId="61" fillId="0" borderId="14" xfId="1" applyNumberFormat="1" applyFont="1" applyBorder="1" applyAlignment="1">
      <alignment horizontal="right" vertical="center"/>
    </xf>
    <xf numFmtId="4" fontId="61" fillId="0" borderId="18" xfId="1" applyNumberFormat="1" applyFont="1" applyBorder="1" applyAlignment="1">
      <alignment horizontal="right" vertical="center"/>
    </xf>
    <xf numFmtId="4" fontId="61" fillId="0" borderId="19" xfId="1" applyNumberFormat="1" applyFont="1" applyBorder="1" applyAlignment="1">
      <alignment horizontal="right" vertical="center"/>
    </xf>
    <xf numFmtId="0" fontId="25" fillId="4" borderId="14" xfId="1" applyFont="1" applyFill="1" applyBorder="1" applyAlignment="1">
      <alignment horizontal="center"/>
    </xf>
    <xf numFmtId="0" fontId="25" fillId="4" borderId="18" xfId="1" applyFont="1" applyFill="1" applyBorder="1" applyAlignment="1">
      <alignment horizontal="center"/>
    </xf>
    <xf numFmtId="0" fontId="25" fillId="4" borderId="19" xfId="1" applyFont="1" applyFill="1" applyBorder="1" applyAlignment="1">
      <alignment horizontal="center"/>
    </xf>
    <xf numFmtId="0" fontId="54" fillId="0" borderId="26" xfId="1" applyFont="1" applyBorder="1" applyAlignment="1">
      <alignment horizontal="center"/>
    </xf>
    <xf numFmtId="0" fontId="54" fillId="0" borderId="12" xfId="1" applyFont="1" applyBorder="1" applyAlignment="1">
      <alignment horizontal="center"/>
    </xf>
    <xf numFmtId="0" fontId="54" fillId="0" borderId="27" xfId="1" applyFont="1" applyBorder="1" applyAlignment="1">
      <alignment horizontal="center"/>
    </xf>
    <xf numFmtId="0" fontId="7" fillId="4" borderId="11" xfId="1" quotePrefix="1" applyFont="1" applyFill="1" applyBorder="1" applyAlignment="1">
      <alignment horizontal="center"/>
    </xf>
    <xf numFmtId="4" fontId="59" fillId="14" borderId="14" xfId="1" applyNumberFormat="1" applyFont="1" applyFill="1" applyBorder="1" applyAlignment="1">
      <alignment horizontal="right" vertical="center"/>
    </xf>
    <xf numFmtId="4" fontId="59" fillId="14" borderId="18" xfId="1" applyNumberFormat="1" applyFont="1" applyFill="1" applyBorder="1" applyAlignment="1">
      <alignment horizontal="right" vertical="center"/>
    </xf>
    <xf numFmtId="4" fontId="59" fillId="14" borderId="19" xfId="1" applyNumberFormat="1" applyFont="1" applyFill="1" applyBorder="1" applyAlignment="1">
      <alignment horizontal="right" vertical="center"/>
    </xf>
    <xf numFmtId="4" fontId="59" fillId="0" borderId="14" xfId="1" applyNumberFormat="1" applyFont="1" applyBorder="1" applyAlignment="1">
      <alignment horizontal="right" vertical="center"/>
    </xf>
    <xf numFmtId="4" fontId="59" fillId="0" borderId="18" xfId="1" applyNumberFormat="1" applyFont="1" applyBorder="1" applyAlignment="1">
      <alignment horizontal="right" vertical="center"/>
    </xf>
    <xf numFmtId="4" fontId="59" fillId="0" borderId="19" xfId="1" applyNumberFormat="1" applyFont="1" applyBorder="1" applyAlignment="1">
      <alignment horizontal="right" vertical="center"/>
    </xf>
    <xf numFmtId="4" fontId="59" fillId="0" borderId="14" xfId="1" applyNumberFormat="1" applyFont="1" applyBorder="1" applyAlignment="1">
      <alignment vertical="center"/>
    </xf>
    <xf numFmtId="4" fontId="59" fillId="0" borderId="18" xfId="1" applyNumberFormat="1" applyFont="1" applyBorder="1" applyAlignment="1">
      <alignment vertical="center"/>
    </xf>
    <xf numFmtId="4" fontId="59" fillId="0" borderId="19" xfId="1" applyNumberFormat="1" applyFont="1" applyBorder="1" applyAlignment="1">
      <alignment vertical="center"/>
    </xf>
    <xf numFmtId="0" fontId="22" fillId="0" borderId="26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51" xfId="1" applyFont="1" applyBorder="1" applyAlignment="1">
      <alignment horizontal="left" vertical="center" wrapText="1"/>
    </xf>
    <xf numFmtId="0" fontId="22" fillId="0" borderId="74" xfId="1" applyFont="1" applyBorder="1" applyAlignment="1">
      <alignment horizontal="left" vertical="center" wrapText="1"/>
    </xf>
    <xf numFmtId="0" fontId="22" fillId="0" borderId="52" xfId="1" applyFont="1" applyBorder="1" applyAlignment="1">
      <alignment horizontal="left" vertical="center" wrapText="1"/>
    </xf>
    <xf numFmtId="0" fontId="60" fillId="0" borderId="53" xfId="1" quotePrefix="1" applyFont="1" applyBorder="1" applyAlignment="1">
      <alignment horizontal="right" vertical="center"/>
    </xf>
    <xf numFmtId="0" fontId="60" fillId="0" borderId="75" xfId="1" quotePrefix="1" applyFont="1" applyBorder="1" applyAlignment="1">
      <alignment horizontal="right" vertical="center"/>
    </xf>
    <xf numFmtId="0" fontId="60" fillId="0" borderId="62" xfId="1" quotePrefix="1" applyFont="1" applyBorder="1" applyAlignment="1">
      <alignment horizontal="right" vertical="center"/>
    </xf>
    <xf numFmtId="4" fontId="61" fillId="0" borderId="14" xfId="1" applyNumberFormat="1" applyFont="1" applyBorder="1" applyAlignment="1">
      <alignment vertical="center"/>
    </xf>
    <xf numFmtId="4" fontId="61" fillId="0" borderId="18" xfId="1" applyNumberFormat="1" applyFont="1" applyBorder="1" applyAlignment="1">
      <alignment vertical="center"/>
    </xf>
    <xf numFmtId="4" fontId="61" fillId="0" borderId="19" xfId="1" applyNumberFormat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12" fillId="0" borderId="0" xfId="1" quotePrefix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0" borderId="26" xfId="1" quotePrefix="1" applyFont="1" applyBorder="1" applyAlignment="1">
      <alignment horizontal="center" vertical="center" wrapText="1"/>
    </xf>
    <xf numFmtId="0" fontId="16" fillId="0" borderId="12" xfId="1" quotePrefix="1" applyFont="1" applyBorder="1" applyAlignment="1">
      <alignment horizontal="center" vertical="center" wrapText="1"/>
    </xf>
    <xf numFmtId="0" fontId="16" fillId="0" borderId="27" xfId="1" quotePrefix="1" applyFont="1" applyBorder="1" applyAlignment="1">
      <alignment horizontal="center" vertical="center" wrapText="1"/>
    </xf>
    <xf numFmtId="0" fontId="16" fillId="0" borderId="13" xfId="1" quotePrefix="1" applyFont="1" applyBorder="1" applyAlignment="1">
      <alignment horizontal="center" vertical="center" wrapText="1"/>
    </xf>
    <xf numFmtId="0" fontId="16" fillId="0" borderId="34" xfId="1" quotePrefix="1" applyFont="1" applyBorder="1" applyAlignment="1">
      <alignment horizontal="center" vertical="center" wrapText="1"/>
    </xf>
    <xf numFmtId="0" fontId="16" fillId="0" borderId="36" xfId="1" quotePrefix="1" applyFont="1" applyBorder="1" applyAlignment="1">
      <alignment horizontal="center" vertical="center" wrapText="1"/>
    </xf>
    <xf numFmtId="0" fontId="12" fillId="14" borderId="26" xfId="1" applyFont="1" applyFill="1" applyBorder="1" applyAlignment="1">
      <alignment horizontal="center" vertical="center" wrapText="1"/>
    </xf>
    <xf numFmtId="0" fontId="12" fillId="14" borderId="12" xfId="1" applyFont="1" applyFill="1" applyBorder="1" applyAlignment="1">
      <alignment horizontal="center" vertical="center" wrapText="1"/>
    </xf>
    <xf numFmtId="0" fontId="12" fillId="14" borderId="27" xfId="1" applyFont="1" applyFill="1" applyBorder="1" applyAlignment="1">
      <alignment horizontal="center" vertical="center" wrapText="1"/>
    </xf>
    <xf numFmtId="0" fontId="12" fillId="14" borderId="13" xfId="1" applyFont="1" applyFill="1" applyBorder="1" applyAlignment="1">
      <alignment horizontal="center" vertical="center" wrapText="1"/>
    </xf>
    <xf numFmtId="0" fontId="12" fillId="14" borderId="34" xfId="1" applyFont="1" applyFill="1" applyBorder="1" applyAlignment="1">
      <alignment horizontal="center" vertical="center" wrapText="1"/>
    </xf>
    <xf numFmtId="0" fontId="12" fillId="14" borderId="36" xfId="1" applyFont="1" applyFill="1" applyBorder="1" applyAlignment="1">
      <alignment horizontal="center" vertical="center" wrapText="1"/>
    </xf>
    <xf numFmtId="0" fontId="8" fillId="13" borderId="14" xfId="1" applyFont="1" applyFill="1" applyBorder="1" applyAlignment="1">
      <alignment horizontal="center" vertical="center"/>
    </xf>
    <xf numFmtId="0" fontId="8" fillId="13" borderId="18" xfId="1" applyFont="1" applyFill="1" applyBorder="1" applyAlignment="1">
      <alignment horizontal="center" vertical="center"/>
    </xf>
    <xf numFmtId="0" fontId="57" fillId="0" borderId="9" xfId="1" applyFont="1" applyBorder="1" applyAlignment="1">
      <alignment horizontal="left" vertical="center"/>
    </xf>
    <xf numFmtId="0" fontId="57" fillId="0" borderId="0" xfId="1" applyFont="1" applyAlignment="1">
      <alignment horizontal="left" vertical="center"/>
    </xf>
    <xf numFmtId="0" fontId="57" fillId="0" borderId="3" xfId="1" applyFont="1" applyBorder="1" applyAlignment="1">
      <alignment horizontal="left" vertical="center"/>
    </xf>
    <xf numFmtId="4" fontId="58" fillId="0" borderId="1" xfId="4" applyNumberFormat="1" applyFont="1" applyBorder="1" applyAlignment="1">
      <alignment horizontal="right" vertical="center"/>
    </xf>
    <xf numFmtId="4" fontId="58" fillId="0" borderId="6" xfId="1" applyNumberFormat="1" applyFont="1" applyBorder="1" applyAlignment="1">
      <alignment horizontal="right" vertical="center"/>
    </xf>
    <xf numFmtId="0" fontId="57" fillId="0" borderId="9" xfId="1" applyFont="1" applyBorder="1" applyAlignment="1">
      <alignment horizontal="right" vertical="center"/>
    </xf>
    <xf numFmtId="0" fontId="57" fillId="0" borderId="0" xfId="1" applyFont="1" applyAlignment="1">
      <alignment horizontal="right" vertical="center"/>
    </xf>
    <xf numFmtId="0" fontId="57" fillId="0" borderId="3" xfId="1" applyFont="1" applyBorder="1" applyAlignment="1">
      <alignment horizontal="right" vertical="center"/>
    </xf>
    <xf numFmtId="4" fontId="58" fillId="0" borderId="77" xfId="1" applyNumberFormat="1" applyFont="1" applyBorder="1" applyAlignment="1">
      <alignment horizontal="right" vertical="center"/>
    </xf>
    <xf numFmtId="0" fontId="57" fillId="0" borderId="8" xfId="1" applyFont="1" applyBorder="1" applyAlignment="1">
      <alignment horizontal="right" vertical="center"/>
    </xf>
    <xf numFmtId="0" fontId="57" fillId="0" borderId="1" xfId="1" applyFont="1" applyBorder="1" applyAlignment="1">
      <alignment horizontal="right" vertical="center"/>
    </xf>
    <xf numFmtId="0" fontId="57" fillId="0" borderId="2" xfId="1" applyFont="1" applyBorder="1" applyAlignment="1">
      <alignment horizontal="right" vertical="center"/>
    </xf>
    <xf numFmtId="4" fontId="58" fillId="0" borderId="76" xfId="1" applyNumberFormat="1" applyFont="1" applyBorder="1" applyAlignment="1">
      <alignment horizontal="right" vertical="center"/>
    </xf>
    <xf numFmtId="0" fontId="57" fillId="0" borderId="8" xfId="1" applyFont="1" applyBorder="1" applyAlignment="1">
      <alignment horizontal="left" vertical="center"/>
    </xf>
    <xf numFmtId="0" fontId="57" fillId="0" borderId="1" xfId="1" applyFont="1" applyBorder="1" applyAlignment="1">
      <alignment horizontal="left" vertical="center"/>
    </xf>
    <xf numFmtId="0" fontId="57" fillId="0" borderId="2" xfId="1" applyFont="1" applyBorder="1" applyAlignment="1">
      <alignment horizontal="left" vertical="center"/>
    </xf>
    <xf numFmtId="0" fontId="20" fillId="0" borderId="34" xfId="1" applyFont="1" applyBorder="1" applyAlignment="1">
      <alignment horizontal="center" vertical="center"/>
    </xf>
    <xf numFmtId="0" fontId="21" fillId="11" borderId="14" xfId="1" applyFont="1" applyFill="1" applyBorder="1" applyAlignment="1">
      <alignment horizontal="center" vertical="center"/>
    </xf>
    <xf numFmtId="0" fontId="21" fillId="11" borderId="18" xfId="1" applyFont="1" applyFill="1" applyBorder="1" applyAlignment="1">
      <alignment horizontal="center" vertical="center"/>
    </xf>
    <xf numFmtId="0" fontId="21" fillId="11" borderId="19" xfId="1" applyFont="1" applyFill="1" applyBorder="1" applyAlignment="1">
      <alignment horizontal="center" vertical="center"/>
    </xf>
    <xf numFmtId="0" fontId="18" fillId="12" borderId="14" xfId="1" applyFont="1" applyFill="1" applyBorder="1" applyAlignment="1">
      <alignment horizontal="center" vertical="center"/>
    </xf>
    <xf numFmtId="0" fontId="18" fillId="12" borderId="18" xfId="1" applyFont="1" applyFill="1" applyBorder="1" applyAlignment="1">
      <alignment horizontal="center" vertical="center"/>
    </xf>
    <xf numFmtId="0" fontId="18" fillId="12" borderId="19" xfId="1" applyFont="1" applyFill="1" applyBorder="1" applyAlignment="1">
      <alignment horizontal="center" vertical="center"/>
    </xf>
    <xf numFmtId="0" fontId="12" fillId="12" borderId="26" xfId="1" applyFont="1" applyFill="1" applyBorder="1" applyAlignment="1">
      <alignment horizontal="center" vertical="center"/>
    </xf>
    <xf numFmtId="0" fontId="12" fillId="12" borderId="12" xfId="1" applyFont="1" applyFill="1" applyBorder="1" applyAlignment="1">
      <alignment horizontal="center" vertical="center"/>
    </xf>
    <xf numFmtId="0" fontId="12" fillId="12" borderId="27" xfId="1" applyFont="1" applyFill="1" applyBorder="1" applyAlignment="1">
      <alignment horizontal="center" vertical="center"/>
    </xf>
    <xf numFmtId="0" fontId="12" fillId="12" borderId="30" xfId="1" applyFont="1" applyFill="1" applyBorder="1" applyAlignment="1">
      <alignment horizontal="center" vertical="center"/>
    </xf>
    <xf numFmtId="0" fontId="12" fillId="12" borderId="4" xfId="1" applyFont="1" applyFill="1" applyBorder="1" applyAlignment="1">
      <alignment horizontal="center" vertical="center"/>
    </xf>
    <xf numFmtId="0" fontId="12" fillId="12" borderId="31" xfId="1" applyFont="1" applyFill="1" applyBorder="1" applyAlignment="1">
      <alignment horizontal="center" vertical="center"/>
    </xf>
    <xf numFmtId="0" fontId="18" fillId="12" borderId="14" xfId="1" quotePrefix="1" applyFont="1" applyFill="1" applyBorder="1" applyAlignment="1">
      <alignment horizontal="center" vertical="center" wrapText="1"/>
    </xf>
    <xf numFmtId="0" fontId="18" fillId="12" borderId="18" xfId="1" applyFont="1" applyFill="1" applyBorder="1" applyAlignment="1">
      <alignment horizontal="center" vertical="center" wrapText="1"/>
    </xf>
    <xf numFmtId="0" fontId="18" fillId="12" borderId="19" xfId="1" applyFont="1" applyFill="1" applyBorder="1" applyAlignment="1">
      <alignment horizontal="center" vertical="center" wrapText="1"/>
    </xf>
    <xf numFmtId="0" fontId="56" fillId="12" borderId="71" xfId="1" applyFont="1" applyFill="1" applyBorder="1" applyAlignment="1">
      <alignment horizontal="center" vertical="center" wrapText="1"/>
    </xf>
    <xf numFmtId="0" fontId="56" fillId="12" borderId="70" xfId="1" applyFont="1" applyFill="1" applyBorder="1" applyAlignment="1">
      <alignment horizontal="center" vertical="center" wrapText="1"/>
    </xf>
    <xf numFmtId="0" fontId="56" fillId="12" borderId="72" xfId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49" xfId="0" applyFont="1" applyFill="1" applyBorder="1" applyAlignment="1">
      <alignment horizontal="center"/>
    </xf>
    <xf numFmtId="0" fontId="35" fillId="4" borderId="4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 wrapText="1"/>
    </xf>
    <xf numFmtId="0" fontId="12" fillId="4" borderId="54" xfId="0" quotePrefix="1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49" fillId="4" borderId="40" xfId="0" quotePrefix="1" applyFont="1" applyFill="1" applyBorder="1" applyAlignment="1">
      <alignment horizontal="center" vertical="center" wrapText="1"/>
    </xf>
    <xf numFmtId="0" fontId="49" fillId="4" borderId="41" xfId="0" applyFont="1" applyFill="1" applyBorder="1" applyAlignment="1">
      <alignment horizontal="center" vertical="center" wrapText="1"/>
    </xf>
    <xf numFmtId="0" fontId="49" fillId="4" borderId="42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12" fillId="4" borderId="57" xfId="0" quotePrefix="1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 wrapText="1"/>
    </xf>
    <xf numFmtId="0" fontId="43" fillId="4" borderId="43" xfId="0" applyFont="1" applyFill="1" applyBorder="1" applyAlignment="1">
      <alignment horizontal="center" vertical="center" wrapText="1"/>
    </xf>
    <xf numFmtId="0" fontId="43" fillId="4" borderId="39" xfId="0" quotePrefix="1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 wrapText="1"/>
    </xf>
    <xf numFmtId="0" fontId="48" fillId="4" borderId="39" xfId="0" applyFont="1" applyFill="1" applyBorder="1" applyAlignment="1">
      <alignment vertical="center" textRotation="255"/>
    </xf>
    <xf numFmtId="0" fontId="48" fillId="4" borderId="15" xfId="0" applyFont="1" applyFill="1" applyBorder="1" applyAlignment="1">
      <alignment vertical="center" textRotation="255"/>
    </xf>
    <xf numFmtId="0" fontId="48" fillId="4" borderId="13" xfId="0" applyFont="1" applyFill="1" applyBorder="1" applyAlignment="1">
      <alignment vertical="center" textRotation="255"/>
    </xf>
    <xf numFmtId="3" fontId="50" fillId="4" borderId="11" xfId="1" applyNumberFormat="1" applyFont="1" applyFill="1" applyBorder="1" applyAlignment="1">
      <alignment horizontal="left" vertical="center" wrapText="1"/>
    </xf>
    <xf numFmtId="3" fontId="50" fillId="4" borderId="17" xfId="1" applyNumberFormat="1" applyFont="1" applyFill="1" applyBorder="1" applyAlignment="1">
      <alignment horizontal="left" vertical="center" wrapText="1"/>
    </xf>
    <xf numFmtId="0" fontId="32" fillId="4" borderId="50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0" fontId="32" fillId="4" borderId="49" xfId="0" applyFont="1" applyFill="1" applyBorder="1" applyAlignment="1">
      <alignment horizontal="center"/>
    </xf>
    <xf numFmtId="0" fontId="22" fillId="8" borderId="0" xfId="0" quotePrefix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7" fillId="8" borderId="12" xfId="0" quotePrefix="1" applyFont="1" applyFill="1" applyBorder="1" applyAlignment="1" applyProtection="1">
      <alignment horizontal="center"/>
      <protection locked="0" hidden="1"/>
    </xf>
    <xf numFmtId="0" fontId="7" fillId="8" borderId="12" xfId="0" applyFont="1" applyFill="1" applyBorder="1" applyAlignment="1" applyProtection="1">
      <alignment horizontal="center"/>
      <protection locked="0" hidden="1"/>
    </xf>
    <xf numFmtId="0" fontId="7" fillId="8" borderId="34" xfId="0" applyFont="1" applyFill="1" applyBorder="1" applyAlignment="1" applyProtection="1">
      <alignment horizontal="center"/>
      <protection locked="0" hidden="1"/>
    </xf>
    <xf numFmtId="3" fontId="50" fillId="4" borderId="16" xfId="1" applyNumberFormat="1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2" fillId="4" borderId="11" xfId="0" quotePrefix="1" applyFont="1" applyFill="1" applyBorder="1" applyAlignment="1">
      <alignment horizontal="center" vertical="center" textRotation="255" wrapText="1"/>
    </xf>
    <xf numFmtId="0" fontId="12" fillId="4" borderId="16" xfId="0" quotePrefix="1" applyFont="1" applyFill="1" applyBorder="1" applyAlignment="1">
      <alignment horizontal="center" vertical="center" textRotation="255" wrapText="1"/>
    </xf>
    <xf numFmtId="0" fontId="34" fillId="4" borderId="50" xfId="0" applyFont="1" applyFill="1" applyBorder="1" applyAlignment="1">
      <alignment horizontal="center"/>
    </xf>
    <xf numFmtId="0" fontId="34" fillId="4" borderId="16" xfId="0" applyFont="1" applyFill="1" applyBorder="1" applyAlignment="1">
      <alignment horizontal="center"/>
    </xf>
    <xf numFmtId="0" fontId="34" fillId="4" borderId="49" xfId="0" applyFont="1" applyFill="1" applyBorder="1" applyAlignment="1">
      <alignment horizontal="center"/>
    </xf>
    <xf numFmtId="0" fontId="47" fillId="8" borderId="0" xfId="0" applyFont="1" applyFill="1" applyAlignment="1" applyProtection="1">
      <alignment horizontal="center"/>
      <protection locked="0" hidden="1"/>
    </xf>
    <xf numFmtId="0" fontId="32" fillId="8" borderId="34" xfId="0" applyFont="1" applyFill="1" applyBorder="1" applyAlignment="1" applyProtection="1">
      <alignment horizontal="center"/>
      <protection locked="0" hidden="1"/>
    </xf>
    <xf numFmtId="0" fontId="7" fillId="8" borderId="0" xfId="0" applyFont="1" applyFill="1" applyAlignment="1">
      <alignment horizontal="left"/>
    </xf>
    <xf numFmtId="0" fontId="33" fillId="8" borderId="0" xfId="0" applyFont="1" applyFill="1" applyAlignment="1">
      <alignment horizontal="center"/>
    </xf>
    <xf numFmtId="0" fontId="25" fillId="8" borderId="0" xfId="0" quotePrefix="1" applyFont="1" applyFill="1" applyAlignment="1">
      <alignment horizontal="left" vertical="center" wrapText="1"/>
    </xf>
    <xf numFmtId="0" fontId="25" fillId="8" borderId="0" xfId="0" applyFont="1" applyFill="1" applyAlignment="1">
      <alignment vertical="center" wrapText="1"/>
    </xf>
    <xf numFmtId="0" fontId="7" fillId="4" borderId="15" xfId="0" quotePrefix="1" applyFont="1" applyFill="1" applyBorder="1" applyAlignment="1">
      <alignment horizontal="center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horizontal="right"/>
    </xf>
    <xf numFmtId="0" fontId="8" fillId="7" borderId="7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7" fillId="4" borderId="34" xfId="0" applyFont="1" applyFill="1" applyBorder="1" applyAlignment="1" applyProtection="1">
      <alignment horizontal="center"/>
      <protection locked="0" hidden="1"/>
    </xf>
    <xf numFmtId="0" fontId="65" fillId="0" borderId="1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44" fillId="0" borderId="71" xfId="0" applyFont="1" applyBorder="1" applyAlignment="1">
      <alignment horizontal="center"/>
    </xf>
    <xf numFmtId="0" fontId="44" fillId="0" borderId="70" xfId="0" applyFont="1" applyBorder="1" applyAlignment="1">
      <alignment horizontal="center"/>
    </xf>
    <xf numFmtId="0" fontId="44" fillId="0" borderId="72" xfId="0" applyFont="1" applyBorder="1" applyAlignment="1">
      <alignment horizontal="center"/>
    </xf>
    <xf numFmtId="0" fontId="65" fillId="15" borderId="0" xfId="0" applyFont="1" applyFill="1" applyAlignment="1">
      <alignment horizontal="center"/>
    </xf>
    <xf numFmtId="0" fontId="65" fillId="0" borderId="0" xfId="0" applyFont="1" applyAlignment="1">
      <alignment horizontal="center"/>
    </xf>
    <xf numFmtId="0" fontId="29" fillId="0" borderId="18" xfId="0" quotePrefix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4" xfId="0" quotePrefix="1" applyFont="1" applyBorder="1" applyAlignment="1">
      <alignment horizontal="center" vertical="center"/>
    </xf>
    <xf numFmtId="3" fontId="8" fillId="7" borderId="14" xfId="0" applyNumberFormat="1" applyFont="1" applyFill="1" applyBorder="1" applyAlignment="1">
      <alignment horizontal="center" vertical="center" wrapText="1"/>
    </xf>
    <xf numFmtId="3" fontId="8" fillId="7" borderId="18" xfId="0" applyNumberFormat="1" applyFont="1" applyFill="1" applyBorder="1" applyAlignment="1">
      <alignment horizontal="center" vertical="center" wrapText="1"/>
    </xf>
    <xf numFmtId="3" fontId="8" fillId="7" borderId="19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35" fillId="2" borderId="0" xfId="0" quotePrefix="1" applyFont="1" applyFill="1" applyAlignment="1">
      <alignment horizontal="center" wrapText="1"/>
    </xf>
    <xf numFmtId="0" fontId="35" fillId="2" borderId="34" xfId="0" quotePrefix="1" applyFont="1" applyFill="1" applyBorder="1" applyAlignment="1">
      <alignment horizontal="center" wrapText="1"/>
    </xf>
    <xf numFmtId="0" fontId="31" fillId="4" borderId="15" xfId="0" quotePrefix="1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31" fillId="4" borderId="3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9" fillId="4" borderId="18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7" fillId="6" borderId="14" xfId="0" quotePrefix="1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16" fillId="6" borderId="14" xfId="0" quotePrefix="1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33" fillId="4" borderId="16" xfId="1" applyNumberFormat="1" applyFont="1" applyFill="1" applyBorder="1" applyAlignment="1">
      <alignment horizontal="left" vertical="top" wrapText="1"/>
    </xf>
    <xf numFmtId="3" fontId="33" fillId="4" borderId="16" xfId="1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29" fillId="4" borderId="78" xfId="0" quotePrefix="1" applyFont="1" applyFill="1" applyBorder="1" applyAlignment="1">
      <alignment horizontal="center"/>
    </xf>
    <xf numFmtId="0" fontId="22" fillId="4" borderId="21" xfId="0" applyFont="1" applyFill="1" applyBorder="1" applyAlignment="1">
      <alignment vertical="center" textRotation="255" wrapText="1"/>
    </xf>
    <xf numFmtId="0" fontId="7" fillId="0" borderId="21" xfId="0" applyFont="1" applyBorder="1" applyAlignment="1">
      <alignment vertical="center" textRotation="255"/>
    </xf>
    <xf numFmtId="0" fontId="7" fillId="0" borderId="73" xfId="0" applyFont="1" applyBorder="1" applyAlignment="1">
      <alignment vertical="center" textRotation="255"/>
    </xf>
    <xf numFmtId="0" fontId="30" fillId="4" borderId="61" xfId="0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12" fillId="4" borderId="13" xfId="0" quotePrefix="1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2" fillId="4" borderId="14" xfId="0" quotePrefix="1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3" fontId="33" fillId="4" borderId="16" xfId="1" applyNumberFormat="1" applyFont="1" applyFill="1" applyBorder="1" applyAlignment="1">
      <alignment horizontal="justify" vertical="top"/>
    </xf>
    <xf numFmtId="0" fontId="29" fillId="4" borderId="14" xfId="0" quotePrefix="1" applyFont="1" applyFill="1" applyBorder="1" applyAlignment="1">
      <alignment horizontal="center"/>
    </xf>
    <xf numFmtId="0" fontId="30" fillId="4" borderId="61" xfId="0" quotePrefix="1" applyFont="1" applyFill="1" applyBorder="1" applyAlignment="1">
      <alignment horizontal="center" vertical="center" wrapText="1"/>
    </xf>
    <xf numFmtId="0" fontId="35" fillId="2" borderId="12" xfId="0" quotePrefix="1" applyFont="1" applyFill="1" applyBorder="1" applyAlignment="1">
      <alignment horizontal="center" wrapText="1"/>
    </xf>
    <xf numFmtId="0" fontId="7" fillId="0" borderId="69" xfId="0" quotePrefix="1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6" fillId="0" borderId="9" xfId="0" quotePrefix="1" applyFont="1" applyBorder="1" applyAlignment="1">
      <alignment horizontal="left" wrapText="1"/>
    </xf>
    <xf numFmtId="0" fontId="26" fillId="0" borderId="0" xfId="0" quotePrefix="1" applyFont="1" applyAlignment="1">
      <alignment horizontal="left" wrapText="1"/>
    </xf>
    <xf numFmtId="0" fontId="26" fillId="0" borderId="3" xfId="0" quotePrefix="1" applyFont="1" applyBorder="1" applyAlignment="1">
      <alignment horizontal="left" wrapText="1"/>
    </xf>
    <xf numFmtId="0" fontId="12" fillId="0" borderId="9" xfId="0" quotePrefix="1" applyFont="1" applyBorder="1" applyAlignment="1">
      <alignment horizontal="left"/>
    </xf>
    <xf numFmtId="0" fontId="12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8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21" fillId="11" borderId="9" xfId="0" quotePrefix="1" applyFont="1" applyFill="1" applyBorder="1" applyAlignment="1">
      <alignment horizontal="center"/>
    </xf>
    <xf numFmtId="0" fontId="21" fillId="11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5" fillId="0" borderId="12" xfId="0" quotePrefix="1" applyFont="1" applyBorder="1" applyAlignment="1">
      <alignment horizontal="center"/>
    </xf>
    <xf numFmtId="0" fontId="7" fillId="0" borderId="68" xfId="0" applyFont="1" applyBorder="1" applyAlignment="1" applyProtection="1">
      <alignment horizontal="center"/>
      <protection locked="0" hidden="1"/>
    </xf>
    <xf numFmtId="0" fontId="22" fillId="0" borderId="11" xfId="0" quotePrefix="1" applyFont="1" applyBorder="1" applyAlignment="1">
      <alignment horizontal="center" vertical="justify" wrapText="1"/>
    </xf>
    <xf numFmtId="0" fontId="22" fillId="0" borderId="17" xfId="0" applyFont="1" applyBorder="1" applyAlignment="1">
      <alignment horizontal="center" vertical="justify"/>
    </xf>
    <xf numFmtId="0" fontId="13" fillId="11" borderId="14" xfId="1" applyFont="1" applyFill="1" applyBorder="1" applyAlignment="1">
      <alignment horizontal="center" vertical="center" wrapText="1"/>
    </xf>
    <xf numFmtId="0" fontId="13" fillId="11" borderId="18" xfId="1" applyFont="1" applyFill="1" applyBorder="1" applyAlignment="1">
      <alignment horizontal="center" vertical="center" wrapText="1"/>
    </xf>
    <xf numFmtId="0" fontId="13" fillId="11" borderId="19" xfId="1" applyFont="1" applyFill="1" applyBorder="1" applyAlignment="1">
      <alignment horizontal="center" vertical="center" wrapText="1"/>
    </xf>
    <xf numFmtId="0" fontId="18" fillId="0" borderId="0" xfId="1" quotePrefix="1" applyFont="1" applyAlignment="1">
      <alignment horizontal="left" vertical="top" wrapText="1"/>
    </xf>
    <xf numFmtId="0" fontId="14" fillId="11" borderId="7" xfId="1" applyFont="1" applyFill="1" applyBorder="1" applyAlignment="1">
      <alignment horizontal="center" vertical="center"/>
    </xf>
    <xf numFmtId="0" fontId="14" fillId="11" borderId="7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3" fillId="11" borderId="11" xfId="1" quotePrefix="1" applyFont="1" applyFill="1" applyBorder="1" applyAlignment="1">
      <alignment horizontal="center" vertical="center" wrapText="1"/>
    </xf>
    <xf numFmtId="0" fontId="13" fillId="11" borderId="17" xfId="1" quotePrefix="1" applyFont="1" applyFill="1" applyBorder="1" applyAlignment="1">
      <alignment horizontal="center" vertical="center" wrapText="1"/>
    </xf>
    <xf numFmtId="0" fontId="13" fillId="11" borderId="16" xfId="1" quotePrefix="1" applyFont="1" applyFill="1" applyBorder="1" applyAlignment="1">
      <alignment horizontal="center" vertical="center" wrapText="1"/>
    </xf>
    <xf numFmtId="0" fontId="13" fillId="11" borderId="11" xfId="1" applyFont="1" applyFill="1" applyBorder="1" applyAlignment="1">
      <alignment horizontal="center" vertical="center" wrapText="1"/>
    </xf>
    <xf numFmtId="0" fontId="13" fillId="11" borderId="16" xfId="1" applyFont="1" applyFill="1" applyBorder="1" applyAlignment="1">
      <alignment horizontal="center" vertical="center" wrapText="1"/>
    </xf>
  </cellXfs>
  <cellStyles count="6">
    <cellStyle name="Millares" xfId="3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3" xfId="5" xr:uid="{442B9AE1-5659-48C5-BF5D-C824CAD9AADE}"/>
    <cellStyle name="Porcentaje" xfId="2" builtinId="5"/>
  </cellStyles>
  <dxfs count="0"/>
  <tableStyles count="0" defaultTableStyle="TableStyleMedium9" defaultPivotStyle="PivotStyleLight16"/>
  <colors>
    <mruColors>
      <color rgb="FF002F2A"/>
      <color rgb="FF9B2247"/>
      <color rgb="FF98989A"/>
      <color rgb="FF161A1D"/>
      <color rgb="FF611232"/>
      <color rgb="FFE6D194"/>
      <color rgb="FFC39326"/>
      <color rgb="FF1E5B4F"/>
      <color rgb="FF99FF66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52579</xdr:colOff>
      <xdr:row>2</xdr:row>
      <xdr:rowOff>1</xdr:rowOff>
    </xdr:from>
    <xdr:to>
      <xdr:col>83</xdr:col>
      <xdr:colOff>124067</xdr:colOff>
      <xdr:row>5</xdr:row>
      <xdr:rowOff>216427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258F96BC-C18F-4B29-8BC6-9CEB90EC0731}"/>
            </a:ext>
          </a:extLst>
        </xdr:cNvPr>
        <xdr:cNvSpPr/>
      </xdr:nvSpPr>
      <xdr:spPr>
        <a:xfrm rot="17170713">
          <a:off x="18990966" y="959730"/>
          <a:ext cx="947111" cy="306351"/>
        </a:xfrm>
        <a:prstGeom prst="rightArrow">
          <a:avLst/>
        </a:prstGeom>
        <a:solidFill>
          <a:srgbClr val="611232"/>
        </a:solidFill>
        <a:ln>
          <a:solidFill>
            <a:srgbClr val="6112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</a:t>
          </a:r>
        </a:p>
      </xdr:txBody>
    </xdr:sp>
    <xdr:clientData fPrintsWithSheet="0"/>
  </xdr:twoCellAnchor>
  <xdr:twoCellAnchor>
    <xdr:from>
      <xdr:col>76</xdr:col>
      <xdr:colOff>13048</xdr:colOff>
      <xdr:row>5</xdr:row>
      <xdr:rowOff>210058</xdr:rowOff>
    </xdr:from>
    <xdr:to>
      <xdr:col>83</xdr:col>
      <xdr:colOff>107321</xdr:colOff>
      <xdr:row>6</xdr:row>
      <xdr:rowOff>373847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1E2FC6B-1F7F-49C8-B870-0E0FF3A25A07}"/>
            </a:ext>
          </a:extLst>
        </xdr:cNvPr>
        <xdr:cNvSpPr txBox="1"/>
      </xdr:nvSpPr>
      <xdr:spPr>
        <a:xfrm>
          <a:off x="17862637" y="1580092"/>
          <a:ext cx="1738314" cy="907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LA UPE </a:t>
          </a:r>
          <a:r>
            <a:rPr lang="es-MX" sz="1100" baseline="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PODRÁ ELEGIR SU NOMBRE AL DAR CLICK EN ESTA OPCIÓN.</a:t>
          </a:r>
          <a:endParaRPr lang="es-MX" sz="1100"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4</xdr:row>
      <xdr:rowOff>107156</xdr:rowOff>
    </xdr:from>
    <xdr:to>
      <xdr:col>13</xdr:col>
      <xdr:colOff>1398</xdr:colOff>
      <xdr:row>31</xdr:row>
      <xdr:rowOff>125465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38E1690D-E890-4649-BCD9-99BA2787150F}"/>
            </a:ext>
          </a:extLst>
        </xdr:cNvPr>
        <xdr:cNvGrpSpPr/>
      </xdr:nvGrpSpPr>
      <xdr:grpSpPr>
        <a:xfrm>
          <a:off x="2771775" y="945356"/>
          <a:ext cx="8697723" cy="5952384"/>
          <a:chOff x="2784664" y="1017535"/>
          <a:chExt cx="8716773" cy="6054778"/>
        </a:xfrm>
      </xdr:grpSpPr>
      <xdr:sp macro="" textlink="">
        <xdr:nvSpPr>
          <xdr:cNvPr id="80" name="Flecha derecha 1">
            <a:extLst>
              <a:ext uri="{FF2B5EF4-FFF2-40B4-BE49-F238E27FC236}">
                <a16:creationId xmlns:a16="http://schemas.microsoft.com/office/drawing/2014/main" id="{E090B145-5607-3918-6157-F908A6709C24}"/>
              </a:ext>
            </a:extLst>
          </xdr:cNvPr>
          <xdr:cNvSpPr/>
        </xdr:nvSpPr>
        <xdr:spPr>
          <a:xfrm rot="2903529">
            <a:off x="3177597" y="1767862"/>
            <a:ext cx="1042588" cy="345010"/>
          </a:xfrm>
          <a:prstGeom prst="rightArrow">
            <a:avLst/>
          </a:prstGeom>
          <a:solidFill>
            <a:srgbClr val="9B2247"/>
          </a:solidFill>
          <a:ln>
            <a:solidFill>
              <a:srgbClr val="9B224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/>
              <a:t>  </a:t>
            </a:r>
          </a:p>
        </xdr:txBody>
      </xdr:sp>
      <xdr:sp macro="" textlink="">
        <xdr:nvSpPr>
          <xdr:cNvPr id="81" name="CuadroTexto 80">
            <a:extLst>
              <a:ext uri="{FF2B5EF4-FFF2-40B4-BE49-F238E27FC236}">
                <a16:creationId xmlns:a16="http://schemas.microsoft.com/office/drawing/2014/main" id="{4783CC38-5A30-73A2-4DB7-08D650D5B261}"/>
              </a:ext>
            </a:extLst>
          </xdr:cNvPr>
          <xdr:cNvSpPr txBox="1"/>
        </xdr:nvSpPr>
        <xdr:spPr>
          <a:xfrm>
            <a:off x="2784664" y="1017535"/>
            <a:ext cx="1514476" cy="5888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LA UPE </a:t>
            </a:r>
            <a:r>
              <a:rPr lang="es-MX" sz="900" baseline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DEBE CAPTURAR ESTOS CAMPOS</a:t>
            </a:r>
            <a:r>
              <a:rPr lang="es-MX" sz="1000" baseline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.</a:t>
            </a:r>
            <a:endParaRPr lang="es-MX" sz="100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">
        <xdr:nvSpPr>
          <xdr:cNvPr id="82" name="Rectángulo 81">
            <a:extLst>
              <a:ext uri="{FF2B5EF4-FFF2-40B4-BE49-F238E27FC236}">
                <a16:creationId xmlns:a16="http://schemas.microsoft.com/office/drawing/2014/main" id="{C12B2717-B6FF-4DCA-38A8-9289032C3914}"/>
              </a:ext>
            </a:extLst>
          </xdr:cNvPr>
          <xdr:cNvSpPr/>
        </xdr:nvSpPr>
        <xdr:spPr>
          <a:xfrm>
            <a:off x="6488906" y="2345532"/>
            <a:ext cx="2476499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3" name="Rectángulo 82">
            <a:extLst>
              <a:ext uri="{FF2B5EF4-FFF2-40B4-BE49-F238E27FC236}">
                <a16:creationId xmlns:a16="http://schemas.microsoft.com/office/drawing/2014/main" id="{B96A4A8C-4A5B-00BA-0D87-3E733AA23CC1}"/>
              </a:ext>
            </a:extLst>
          </xdr:cNvPr>
          <xdr:cNvSpPr/>
        </xdr:nvSpPr>
        <xdr:spPr>
          <a:xfrm>
            <a:off x="3917156" y="2345532"/>
            <a:ext cx="2500312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4" name="Rectángulo 83">
            <a:extLst>
              <a:ext uri="{FF2B5EF4-FFF2-40B4-BE49-F238E27FC236}">
                <a16:creationId xmlns:a16="http://schemas.microsoft.com/office/drawing/2014/main" id="{ADD4B342-5873-CC46-3675-91C73D3CE32E}"/>
              </a:ext>
            </a:extLst>
          </xdr:cNvPr>
          <xdr:cNvSpPr/>
        </xdr:nvSpPr>
        <xdr:spPr>
          <a:xfrm>
            <a:off x="9001125" y="2345531"/>
            <a:ext cx="2500312" cy="472678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1391633</xdr:colOff>
      <xdr:row>4</xdr:row>
      <xdr:rowOff>172192</xdr:rowOff>
    </xdr:from>
    <xdr:to>
      <xdr:col>13</xdr:col>
      <xdr:colOff>11906</xdr:colOff>
      <xdr:row>31</xdr:row>
      <xdr:rowOff>190500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A058A42-560F-A843-8815-243F677CADB8}"/>
            </a:ext>
          </a:extLst>
        </xdr:cNvPr>
        <xdr:cNvGrpSpPr/>
      </xdr:nvGrpSpPr>
      <xdr:grpSpPr>
        <a:xfrm>
          <a:off x="2782283" y="1010392"/>
          <a:ext cx="8697723" cy="5952383"/>
          <a:chOff x="2784664" y="1017536"/>
          <a:chExt cx="8716773" cy="6054777"/>
        </a:xfrm>
      </xdr:grpSpPr>
      <xdr:sp macro="" textlink="">
        <xdr:nvSpPr>
          <xdr:cNvPr id="3" name="Flecha derecha 1">
            <a:extLst>
              <a:ext uri="{FF2B5EF4-FFF2-40B4-BE49-F238E27FC236}">
                <a16:creationId xmlns:a16="http://schemas.microsoft.com/office/drawing/2014/main" id="{BFD5960E-1187-4F9B-B783-FE49DDE96BAB}"/>
              </a:ext>
            </a:extLst>
          </xdr:cNvPr>
          <xdr:cNvSpPr/>
        </xdr:nvSpPr>
        <xdr:spPr>
          <a:xfrm rot="2903529">
            <a:off x="3177597" y="1767862"/>
            <a:ext cx="1042588" cy="345010"/>
          </a:xfrm>
          <a:prstGeom prst="rightArrow">
            <a:avLst/>
          </a:prstGeom>
          <a:solidFill>
            <a:srgbClr val="9B2247"/>
          </a:solidFill>
          <a:ln>
            <a:solidFill>
              <a:srgbClr val="9B224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/>
              <a:t>  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F6331DC-93FF-4422-992B-6D386C5945FD}"/>
              </a:ext>
            </a:extLst>
          </xdr:cNvPr>
          <xdr:cNvSpPr txBox="1"/>
        </xdr:nvSpPr>
        <xdr:spPr>
          <a:xfrm>
            <a:off x="2784664" y="1017536"/>
            <a:ext cx="1589692" cy="50021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050">
                <a:latin typeface="Geomanist" panose="02000503000000020004" pitchFamily="50" charset="0"/>
              </a:rPr>
              <a:t>LA UPE </a:t>
            </a:r>
            <a:r>
              <a:rPr lang="es-MX" sz="1050" baseline="0">
                <a:latin typeface="Geomanist" panose="02000503000000020004" pitchFamily="50" charset="0"/>
              </a:rPr>
              <a:t>DEBE CAPTURAR ESTOS CAMPOS.</a:t>
            </a:r>
            <a:endParaRPr lang="es-MX" sz="1050">
              <a:latin typeface="Geomanist" panose="02000503000000020004" pitchFamily="50" charset="0"/>
            </a:endParaRPr>
          </a:p>
        </xdr:txBody>
      </xdr:sp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631D8234-D6E7-4056-A34E-2A78F3641431}"/>
              </a:ext>
            </a:extLst>
          </xdr:cNvPr>
          <xdr:cNvSpPr/>
        </xdr:nvSpPr>
        <xdr:spPr>
          <a:xfrm>
            <a:off x="6488906" y="2345532"/>
            <a:ext cx="2476499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4C5602D2-01C4-4484-AE67-848710608BF6}"/>
              </a:ext>
            </a:extLst>
          </xdr:cNvPr>
          <xdr:cNvSpPr/>
        </xdr:nvSpPr>
        <xdr:spPr>
          <a:xfrm>
            <a:off x="3917156" y="2345532"/>
            <a:ext cx="2500312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4B16BD39-8BF9-4E81-9684-0713A252B9CF}"/>
              </a:ext>
            </a:extLst>
          </xdr:cNvPr>
          <xdr:cNvSpPr/>
        </xdr:nvSpPr>
        <xdr:spPr>
          <a:xfrm>
            <a:off x="9001125" y="2345531"/>
            <a:ext cx="2500312" cy="472678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1361783</xdr:colOff>
      <xdr:row>4</xdr:row>
      <xdr:rowOff>102054</xdr:rowOff>
    </xdr:from>
    <xdr:to>
      <xdr:col>13</xdr:col>
      <xdr:colOff>7773</xdr:colOff>
      <xdr:row>31</xdr:row>
      <xdr:rowOff>65495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69D633A3-35FB-4029-890C-2E240B230E05}"/>
            </a:ext>
          </a:extLst>
        </xdr:cNvPr>
        <xdr:cNvGrpSpPr/>
      </xdr:nvGrpSpPr>
      <xdr:grpSpPr>
        <a:xfrm>
          <a:off x="2752433" y="940254"/>
          <a:ext cx="8723440" cy="5897516"/>
          <a:chOff x="2784664" y="1017536"/>
          <a:chExt cx="8716773" cy="6054777"/>
        </a:xfrm>
      </xdr:grpSpPr>
      <xdr:sp macro="" textlink="">
        <xdr:nvSpPr>
          <xdr:cNvPr id="10" name="Flecha derecha 1">
            <a:extLst>
              <a:ext uri="{FF2B5EF4-FFF2-40B4-BE49-F238E27FC236}">
                <a16:creationId xmlns:a16="http://schemas.microsoft.com/office/drawing/2014/main" id="{FCB863AB-1C2F-AB2F-B947-A6BD4E80EE00}"/>
              </a:ext>
            </a:extLst>
          </xdr:cNvPr>
          <xdr:cNvSpPr/>
        </xdr:nvSpPr>
        <xdr:spPr>
          <a:xfrm rot="2903529">
            <a:off x="3177597" y="1767862"/>
            <a:ext cx="1042588" cy="345010"/>
          </a:xfrm>
          <a:prstGeom prst="rightArrow">
            <a:avLst/>
          </a:prstGeom>
          <a:solidFill>
            <a:srgbClr val="9B2247"/>
          </a:solidFill>
          <a:ln>
            <a:solidFill>
              <a:srgbClr val="9B224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/>
              <a:t>  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891FD7E-5CD0-9340-98E0-E11393F9508D}"/>
              </a:ext>
            </a:extLst>
          </xdr:cNvPr>
          <xdr:cNvSpPr txBox="1"/>
        </xdr:nvSpPr>
        <xdr:spPr>
          <a:xfrm>
            <a:off x="2784664" y="1017536"/>
            <a:ext cx="1589692" cy="50021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050">
                <a:latin typeface="Geomanist" panose="02000503000000020004" pitchFamily="50" charset="0"/>
              </a:rPr>
              <a:t>LA UPE </a:t>
            </a:r>
            <a:r>
              <a:rPr lang="es-MX" sz="1050" baseline="0">
                <a:latin typeface="Geomanist" panose="02000503000000020004" pitchFamily="50" charset="0"/>
              </a:rPr>
              <a:t>DEBE CAPTURAR ESTOS CAMPOS.</a:t>
            </a:r>
            <a:endParaRPr lang="es-MX" sz="1050">
              <a:latin typeface="Geomanist" panose="02000503000000020004" pitchFamily="50" charset="0"/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FAC700F1-3207-65AB-D598-190A36AE451F}"/>
              </a:ext>
            </a:extLst>
          </xdr:cNvPr>
          <xdr:cNvSpPr/>
        </xdr:nvSpPr>
        <xdr:spPr>
          <a:xfrm>
            <a:off x="6488906" y="2345532"/>
            <a:ext cx="2476499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4C0DDCA0-F04F-8691-D111-9A0EAE51532C}"/>
              </a:ext>
            </a:extLst>
          </xdr:cNvPr>
          <xdr:cNvSpPr/>
        </xdr:nvSpPr>
        <xdr:spPr>
          <a:xfrm>
            <a:off x="3917156" y="2345532"/>
            <a:ext cx="2500312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049BC0A1-A318-1050-BA06-F2A15D99FC4A}"/>
              </a:ext>
            </a:extLst>
          </xdr:cNvPr>
          <xdr:cNvSpPr/>
        </xdr:nvSpPr>
        <xdr:spPr>
          <a:xfrm>
            <a:off x="9001125" y="2345531"/>
            <a:ext cx="2500312" cy="472678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1393032</xdr:colOff>
      <xdr:row>4</xdr:row>
      <xdr:rowOff>107156</xdr:rowOff>
    </xdr:from>
    <xdr:to>
      <xdr:col>13</xdr:col>
      <xdr:colOff>13305</xdr:colOff>
      <xdr:row>31</xdr:row>
      <xdr:rowOff>125464</xdr:rowOff>
    </xdr:to>
    <xdr:grpSp>
      <xdr:nvGrpSpPr>
        <xdr:cNvPr id="55" name="Grupo 54">
          <a:extLst>
            <a:ext uri="{FF2B5EF4-FFF2-40B4-BE49-F238E27FC236}">
              <a16:creationId xmlns:a16="http://schemas.microsoft.com/office/drawing/2014/main" id="{D9FD0884-619E-4F55-903F-CF2F219F91A1}"/>
            </a:ext>
          </a:extLst>
        </xdr:cNvPr>
        <xdr:cNvGrpSpPr/>
      </xdr:nvGrpSpPr>
      <xdr:grpSpPr>
        <a:xfrm>
          <a:off x="2783682" y="945356"/>
          <a:ext cx="8697723" cy="5952383"/>
          <a:chOff x="2784664" y="1017536"/>
          <a:chExt cx="8716773" cy="6054777"/>
        </a:xfrm>
      </xdr:grpSpPr>
      <xdr:sp macro="" textlink="">
        <xdr:nvSpPr>
          <xdr:cNvPr id="56" name="Flecha derecha 1">
            <a:extLst>
              <a:ext uri="{FF2B5EF4-FFF2-40B4-BE49-F238E27FC236}">
                <a16:creationId xmlns:a16="http://schemas.microsoft.com/office/drawing/2014/main" id="{BD570224-CE3E-A604-9284-ACDEAB37B363}"/>
              </a:ext>
            </a:extLst>
          </xdr:cNvPr>
          <xdr:cNvSpPr/>
        </xdr:nvSpPr>
        <xdr:spPr>
          <a:xfrm rot="2903529">
            <a:off x="3177597" y="1767862"/>
            <a:ext cx="1042588" cy="345010"/>
          </a:xfrm>
          <a:prstGeom prst="rightArrow">
            <a:avLst/>
          </a:prstGeom>
          <a:solidFill>
            <a:srgbClr val="9B2247"/>
          </a:solidFill>
          <a:ln>
            <a:solidFill>
              <a:srgbClr val="9B224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/>
              <a:t>  </a:t>
            </a:r>
          </a:p>
        </xdr:txBody>
      </xdr:sp>
      <xdr:sp macro="" textlink="">
        <xdr:nvSpPr>
          <xdr:cNvPr id="57" name="CuadroTexto 56">
            <a:extLst>
              <a:ext uri="{FF2B5EF4-FFF2-40B4-BE49-F238E27FC236}">
                <a16:creationId xmlns:a16="http://schemas.microsoft.com/office/drawing/2014/main" id="{0BAF3427-CA01-EEC3-0112-307883EEA5AD}"/>
              </a:ext>
            </a:extLst>
          </xdr:cNvPr>
          <xdr:cNvSpPr txBox="1"/>
        </xdr:nvSpPr>
        <xdr:spPr>
          <a:xfrm>
            <a:off x="2784664" y="1017536"/>
            <a:ext cx="1589692" cy="50021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050">
                <a:latin typeface="Geomanist" panose="02000503000000020004" pitchFamily="50" charset="0"/>
              </a:rPr>
              <a:t>LA UPE </a:t>
            </a:r>
            <a:r>
              <a:rPr lang="es-MX" sz="1050" baseline="0">
                <a:latin typeface="Geomanist" panose="02000503000000020004" pitchFamily="50" charset="0"/>
              </a:rPr>
              <a:t>DEBE CAPTURAR ESTOS CAMPOS.</a:t>
            </a:r>
            <a:endParaRPr lang="es-MX" sz="1050">
              <a:latin typeface="Geomanist" panose="02000503000000020004" pitchFamily="50" charset="0"/>
            </a:endParaRPr>
          </a:p>
        </xdr:txBody>
      </xdr:sp>
      <xdr:sp macro="" textlink="">
        <xdr:nvSpPr>
          <xdr:cNvPr id="58" name="Rectángulo 57">
            <a:extLst>
              <a:ext uri="{FF2B5EF4-FFF2-40B4-BE49-F238E27FC236}">
                <a16:creationId xmlns:a16="http://schemas.microsoft.com/office/drawing/2014/main" id="{A322AA08-07A1-24A3-328E-BDCE913F2D4E}"/>
              </a:ext>
            </a:extLst>
          </xdr:cNvPr>
          <xdr:cNvSpPr/>
        </xdr:nvSpPr>
        <xdr:spPr>
          <a:xfrm>
            <a:off x="6488906" y="2345532"/>
            <a:ext cx="2476499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0925C276-0825-E80F-16D9-F0619CAF469B}"/>
              </a:ext>
            </a:extLst>
          </xdr:cNvPr>
          <xdr:cNvSpPr/>
        </xdr:nvSpPr>
        <xdr:spPr>
          <a:xfrm>
            <a:off x="3917156" y="2345532"/>
            <a:ext cx="2500312" cy="4714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0" name="Rectángulo 59">
            <a:extLst>
              <a:ext uri="{FF2B5EF4-FFF2-40B4-BE49-F238E27FC236}">
                <a16:creationId xmlns:a16="http://schemas.microsoft.com/office/drawing/2014/main" id="{5F3225FD-1279-EC14-2589-FA806CF8CB50}"/>
              </a:ext>
            </a:extLst>
          </xdr:cNvPr>
          <xdr:cNvSpPr/>
        </xdr:nvSpPr>
        <xdr:spPr>
          <a:xfrm>
            <a:off x="9001125" y="2345531"/>
            <a:ext cx="2500312" cy="472678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7E25-B626-4C02-AF3E-A659C3646AC5}">
  <sheetPr codeName="Hoja22">
    <tabColor rgb="FF98989A"/>
    <pageSetUpPr fitToPage="1"/>
  </sheetPr>
  <dimension ref="A1:CE60"/>
  <sheetViews>
    <sheetView zoomScale="70" zoomScaleNormal="70" workbookViewId="0">
      <selection activeCell="DB24" sqref="DB24"/>
    </sheetView>
  </sheetViews>
  <sheetFormatPr defaultColWidth="3.5703125" defaultRowHeight="15"/>
  <cols>
    <col min="1" max="2" width="3.5703125" style="14"/>
    <col min="3" max="3" width="6.5703125" style="14" customWidth="1"/>
    <col min="4" max="16384" width="3.5703125" style="14"/>
  </cols>
  <sheetData>
    <row r="1" spans="1:83" ht="24" customHeight="1">
      <c r="A1" s="419" t="str">
        <f>CONCATENATE("HOJA DE TRABAJO DE",VLOOKUP(A2,Hoja1!$B$1:$E$36,4,FALSE))</f>
        <v>HOJA DE TRABAJO DE LA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19"/>
      <c r="AP1" s="419"/>
      <c r="AQ1" s="419"/>
      <c r="AR1" s="419"/>
      <c r="AS1" s="419"/>
      <c r="AT1" s="419"/>
      <c r="AU1" s="419"/>
      <c r="AV1" s="419"/>
      <c r="AW1" s="419"/>
      <c r="AX1" s="419"/>
      <c r="AY1" s="419"/>
      <c r="AZ1" s="419"/>
      <c r="BA1" s="419"/>
      <c r="BB1" s="419"/>
      <c r="BC1" s="419"/>
      <c r="BD1" s="419"/>
      <c r="BE1" s="419"/>
      <c r="BF1" s="419"/>
      <c r="BG1" s="419"/>
      <c r="BH1" s="419"/>
      <c r="BI1" s="419"/>
      <c r="BJ1" s="419"/>
      <c r="BK1" s="419"/>
      <c r="BL1" s="419"/>
      <c r="BM1" s="419"/>
      <c r="BN1" s="419"/>
      <c r="BO1" s="419"/>
      <c r="BP1" s="419"/>
      <c r="BQ1" s="419"/>
      <c r="BR1" s="419"/>
      <c r="BS1" s="419"/>
      <c r="BT1" s="419"/>
      <c r="BU1" s="419"/>
      <c r="BV1" s="419"/>
      <c r="BW1" s="419"/>
      <c r="BX1" s="419"/>
      <c r="BY1" s="419"/>
      <c r="BZ1" s="419"/>
      <c r="CA1" s="419"/>
      <c r="CB1" s="419"/>
      <c r="CC1" s="419"/>
      <c r="CD1" s="419"/>
      <c r="CE1" s="419"/>
    </row>
    <row r="2" spans="1:83" ht="27" customHeight="1">
      <c r="A2" s="420" t="s">
        <v>0</v>
      </c>
      <c r="B2" s="421"/>
      <c r="C2" s="421" t="s">
        <v>1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  <c r="BE2" s="421"/>
      <c r="BF2" s="421"/>
      <c r="BG2" s="421"/>
      <c r="BH2" s="421"/>
      <c r="BI2" s="421"/>
      <c r="BJ2" s="421"/>
      <c r="BK2" s="421"/>
      <c r="BL2" s="421"/>
      <c r="BM2" s="421"/>
      <c r="BN2" s="421"/>
      <c r="BO2" s="421"/>
      <c r="BP2" s="421"/>
      <c r="BQ2" s="421"/>
      <c r="BR2" s="421"/>
      <c r="BS2" s="421"/>
      <c r="BT2" s="421"/>
      <c r="BU2" s="421"/>
      <c r="BV2" s="421"/>
      <c r="BW2" s="421"/>
      <c r="BX2" s="421"/>
      <c r="BY2" s="421"/>
      <c r="BZ2" s="421"/>
      <c r="CA2" s="421"/>
      <c r="CB2" s="421"/>
      <c r="CC2" s="421"/>
      <c r="CD2" s="421"/>
      <c r="CE2" s="422"/>
    </row>
    <row r="3" spans="1:83" ht="15" customHeight="1"/>
    <row r="4" spans="1:83" ht="27" customHeight="1">
      <c r="Q4" s="423" t="s">
        <v>2</v>
      </c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  <c r="BN4" s="424"/>
      <c r="BO4" s="424"/>
      <c r="BP4" s="424"/>
      <c r="BQ4" s="425"/>
    </row>
    <row r="5" spans="1:83" ht="15" customHeight="1"/>
    <row r="6" spans="1:83" ht="58.5" customHeight="1">
      <c r="E6" s="286"/>
      <c r="Y6" s="426" t="s">
        <v>3</v>
      </c>
      <c r="Z6" s="427"/>
      <c r="AA6" s="427"/>
      <c r="AB6" s="428"/>
      <c r="AC6" s="432" t="s">
        <v>4</v>
      </c>
      <c r="AD6" s="433"/>
      <c r="AE6" s="433"/>
      <c r="AF6" s="433"/>
      <c r="AG6" s="433"/>
      <c r="AH6" s="433"/>
      <c r="AI6" s="433"/>
      <c r="AJ6" s="433"/>
      <c r="AK6" s="433"/>
      <c r="AL6" s="433"/>
      <c r="AM6" s="433"/>
      <c r="AN6" s="433"/>
      <c r="AO6" s="433"/>
      <c r="AP6" s="433"/>
      <c r="AQ6" s="433"/>
      <c r="AR6" s="433"/>
      <c r="AS6" s="433"/>
      <c r="AT6" s="433"/>
      <c r="AU6" s="433"/>
      <c r="AV6" s="433"/>
      <c r="AW6" s="433"/>
      <c r="AX6" s="433"/>
      <c r="AY6" s="433"/>
      <c r="AZ6" s="433"/>
      <c r="BA6" s="433"/>
      <c r="BB6" s="433"/>
      <c r="BC6" s="433"/>
      <c r="BD6" s="434"/>
      <c r="BE6" s="426" t="s">
        <v>3</v>
      </c>
      <c r="BF6" s="427"/>
      <c r="BG6" s="427"/>
      <c r="BH6" s="428"/>
    </row>
    <row r="7" spans="1:83" ht="58.5" customHeight="1" thickBot="1">
      <c r="Y7" s="429"/>
      <c r="Z7" s="430"/>
      <c r="AA7" s="430"/>
      <c r="AB7" s="431"/>
      <c r="AC7" s="435" t="str">
        <f>H49</f>
        <v>SUBSIDIOS FEDERALES PARA ORGANISMOS DESCENTRALIZADOS ESTATALES       U006</v>
      </c>
      <c r="AD7" s="436"/>
      <c r="AE7" s="436"/>
      <c r="AF7" s="437"/>
      <c r="AG7" s="435" t="str">
        <f>D31</f>
        <v>PROGRAMA PARA EL DESARROLLO PROFESIONAL DOCENTE (PRODEP)                   S247</v>
      </c>
      <c r="AH7" s="436"/>
      <c r="AI7" s="436"/>
      <c r="AJ7" s="437"/>
      <c r="AK7" s="435" t="str">
        <f>D33</f>
        <v>EXTRAORDINARIO       U006</v>
      </c>
      <c r="AL7" s="436"/>
      <c r="AM7" s="436"/>
      <c r="AN7" s="437"/>
      <c r="AO7" s="435" t="str">
        <f>D35</f>
        <v>AAA</v>
      </c>
      <c r="AP7" s="436"/>
      <c r="AQ7" s="436"/>
      <c r="AR7" s="437"/>
      <c r="AS7" s="435" t="str">
        <f>D37</f>
        <v>BBB</v>
      </c>
      <c r="AT7" s="436"/>
      <c r="AU7" s="436"/>
      <c r="AV7" s="437"/>
      <c r="AW7" s="435" t="str">
        <f>D39</f>
        <v>CCC</v>
      </c>
      <c r="AX7" s="436"/>
      <c r="AY7" s="436"/>
      <c r="AZ7" s="437"/>
      <c r="BA7" s="435" t="str">
        <f>D41</f>
        <v>DDD</v>
      </c>
      <c r="BB7" s="436"/>
      <c r="BC7" s="436"/>
      <c r="BD7" s="437"/>
      <c r="BE7" s="429"/>
      <c r="BF7" s="430"/>
      <c r="BG7" s="430"/>
      <c r="BH7" s="431"/>
    </row>
    <row r="8" spans="1:83" ht="18" customHeight="1">
      <c r="Y8" s="412" t="s">
        <v>5</v>
      </c>
      <c r="Z8" s="413"/>
      <c r="AA8" s="413"/>
      <c r="AB8" s="414"/>
      <c r="AC8" s="415">
        <f>$P$30</f>
        <v>0</v>
      </c>
      <c r="AD8" s="415"/>
      <c r="AE8" s="415"/>
      <c r="AF8" s="415"/>
      <c r="AG8" s="415">
        <f>$P$32</f>
        <v>0</v>
      </c>
      <c r="AH8" s="415"/>
      <c r="AI8" s="415"/>
      <c r="AJ8" s="415"/>
      <c r="AK8" s="415">
        <f>$P$34</f>
        <v>0</v>
      </c>
      <c r="AL8" s="415"/>
      <c r="AM8" s="415"/>
      <c r="AN8" s="415"/>
      <c r="AO8" s="415">
        <f>$P$36</f>
        <v>0</v>
      </c>
      <c r="AP8" s="415"/>
      <c r="AQ8" s="415"/>
      <c r="AR8" s="415"/>
      <c r="AS8" s="415">
        <f>$P$38</f>
        <v>0</v>
      </c>
      <c r="AT8" s="415"/>
      <c r="AU8" s="415"/>
      <c r="AV8" s="415"/>
      <c r="AW8" s="415">
        <f>$P$40</f>
        <v>0</v>
      </c>
      <c r="AX8" s="415"/>
      <c r="AY8" s="415"/>
      <c r="AZ8" s="415"/>
      <c r="BA8" s="415">
        <f>$P$42</f>
        <v>0</v>
      </c>
      <c r="BB8" s="415"/>
      <c r="BC8" s="415"/>
      <c r="BD8" s="415"/>
      <c r="BE8" s="416" t="s">
        <v>5</v>
      </c>
      <c r="BF8" s="417"/>
      <c r="BG8" s="417"/>
      <c r="BH8" s="418"/>
    </row>
    <row r="9" spans="1:83" ht="18" customHeight="1">
      <c r="Y9" s="408" t="s">
        <v>6</v>
      </c>
      <c r="Z9" s="409"/>
      <c r="AA9" s="409"/>
      <c r="AB9" s="410"/>
      <c r="AC9" s="411">
        <f>$T$30</f>
        <v>0</v>
      </c>
      <c r="AD9" s="411"/>
      <c r="AE9" s="411"/>
      <c r="AF9" s="411"/>
      <c r="AG9" s="411">
        <f>$T$32</f>
        <v>0</v>
      </c>
      <c r="AH9" s="411"/>
      <c r="AI9" s="411"/>
      <c r="AJ9" s="411"/>
      <c r="AK9" s="411">
        <f>$T$34</f>
        <v>0</v>
      </c>
      <c r="AL9" s="411"/>
      <c r="AM9" s="411"/>
      <c r="AN9" s="411"/>
      <c r="AO9" s="411">
        <f>$T$36</f>
        <v>0</v>
      </c>
      <c r="AP9" s="411"/>
      <c r="AQ9" s="411"/>
      <c r="AR9" s="411"/>
      <c r="AS9" s="411">
        <f>$T$38</f>
        <v>0</v>
      </c>
      <c r="AT9" s="411"/>
      <c r="AU9" s="411"/>
      <c r="AV9" s="411"/>
      <c r="AW9" s="411">
        <f>$T$40</f>
        <v>0</v>
      </c>
      <c r="AX9" s="411"/>
      <c r="AY9" s="411"/>
      <c r="AZ9" s="411"/>
      <c r="BA9" s="411">
        <f>$T$42</f>
        <v>0</v>
      </c>
      <c r="BB9" s="411"/>
      <c r="BC9" s="411"/>
      <c r="BD9" s="411"/>
      <c r="BE9" s="403" t="s">
        <v>6</v>
      </c>
      <c r="BF9" s="404"/>
      <c r="BG9" s="404"/>
      <c r="BH9" s="405"/>
    </row>
    <row r="10" spans="1:83" ht="18" customHeight="1">
      <c r="Y10" s="408" t="s">
        <v>7</v>
      </c>
      <c r="Z10" s="409"/>
      <c r="AA10" s="409"/>
      <c r="AB10" s="410"/>
      <c r="AC10" s="411">
        <f>$X$30</f>
        <v>0</v>
      </c>
      <c r="AD10" s="411"/>
      <c r="AE10" s="411"/>
      <c r="AF10" s="411"/>
      <c r="AG10" s="411">
        <f>$X$32</f>
        <v>0</v>
      </c>
      <c r="AH10" s="411"/>
      <c r="AI10" s="411"/>
      <c r="AJ10" s="411"/>
      <c r="AK10" s="411">
        <f>$X$34</f>
        <v>0</v>
      </c>
      <c r="AL10" s="411"/>
      <c r="AM10" s="411"/>
      <c r="AN10" s="411"/>
      <c r="AO10" s="411">
        <f>$X$36</f>
        <v>0</v>
      </c>
      <c r="AP10" s="411"/>
      <c r="AQ10" s="411"/>
      <c r="AR10" s="411"/>
      <c r="AS10" s="411">
        <f>$X$38</f>
        <v>0</v>
      </c>
      <c r="AT10" s="411"/>
      <c r="AU10" s="411"/>
      <c r="AV10" s="411"/>
      <c r="AW10" s="411">
        <f>$X$40</f>
        <v>0</v>
      </c>
      <c r="AX10" s="411"/>
      <c r="AY10" s="411"/>
      <c r="AZ10" s="411"/>
      <c r="BA10" s="411">
        <f>$X$42</f>
        <v>0</v>
      </c>
      <c r="BB10" s="411"/>
      <c r="BC10" s="411"/>
      <c r="BD10" s="411"/>
      <c r="BE10" s="403" t="s">
        <v>7</v>
      </c>
      <c r="BF10" s="404"/>
      <c r="BG10" s="404"/>
      <c r="BH10" s="405"/>
    </row>
    <row r="11" spans="1:83" ht="18" customHeight="1">
      <c r="Y11" s="408" t="s">
        <v>8</v>
      </c>
      <c r="Z11" s="409"/>
      <c r="AA11" s="409"/>
      <c r="AB11" s="410"/>
      <c r="AC11" s="411">
        <f>$AG$30</f>
        <v>0</v>
      </c>
      <c r="AD11" s="411"/>
      <c r="AE11" s="411"/>
      <c r="AF11" s="411"/>
      <c r="AG11" s="411">
        <f>$AG$32</f>
        <v>0</v>
      </c>
      <c r="AH11" s="411"/>
      <c r="AI11" s="411"/>
      <c r="AJ11" s="411"/>
      <c r="AK11" s="411">
        <f>$AG$34</f>
        <v>0</v>
      </c>
      <c r="AL11" s="411"/>
      <c r="AM11" s="411"/>
      <c r="AN11" s="411"/>
      <c r="AO11" s="411">
        <f>$AG$36</f>
        <v>0</v>
      </c>
      <c r="AP11" s="411"/>
      <c r="AQ11" s="411"/>
      <c r="AR11" s="411"/>
      <c r="AS11" s="411">
        <f>$AG$38</f>
        <v>0</v>
      </c>
      <c r="AT11" s="411"/>
      <c r="AU11" s="411"/>
      <c r="AV11" s="411"/>
      <c r="AW11" s="411">
        <f>$AG$40</f>
        <v>0</v>
      </c>
      <c r="AX11" s="411"/>
      <c r="AY11" s="411"/>
      <c r="AZ11" s="411"/>
      <c r="BA11" s="411">
        <f>$AG$42</f>
        <v>0</v>
      </c>
      <c r="BB11" s="411"/>
      <c r="BC11" s="411"/>
      <c r="BD11" s="411"/>
      <c r="BE11" s="403" t="s">
        <v>8</v>
      </c>
      <c r="BF11" s="404"/>
      <c r="BG11" s="404"/>
      <c r="BH11" s="405"/>
    </row>
    <row r="12" spans="1:83" ht="18" customHeight="1">
      <c r="Y12" s="408" t="s">
        <v>9</v>
      </c>
      <c r="Z12" s="409"/>
      <c r="AA12" s="409"/>
      <c r="AB12" s="410"/>
      <c r="AC12" s="411">
        <f>$AK$30</f>
        <v>0</v>
      </c>
      <c r="AD12" s="411"/>
      <c r="AE12" s="411"/>
      <c r="AF12" s="411"/>
      <c r="AG12" s="411">
        <f>$AK$32</f>
        <v>0</v>
      </c>
      <c r="AH12" s="411"/>
      <c r="AI12" s="411"/>
      <c r="AJ12" s="411"/>
      <c r="AK12" s="411">
        <f>$AK$34</f>
        <v>0</v>
      </c>
      <c r="AL12" s="411"/>
      <c r="AM12" s="411"/>
      <c r="AN12" s="411"/>
      <c r="AO12" s="411">
        <f>$AK$36</f>
        <v>0</v>
      </c>
      <c r="AP12" s="411"/>
      <c r="AQ12" s="411"/>
      <c r="AR12" s="411"/>
      <c r="AS12" s="411">
        <f>$AK$38</f>
        <v>0</v>
      </c>
      <c r="AT12" s="411"/>
      <c r="AU12" s="411"/>
      <c r="AV12" s="411"/>
      <c r="AW12" s="411">
        <f>$AK$40</f>
        <v>0</v>
      </c>
      <c r="AX12" s="411"/>
      <c r="AY12" s="411"/>
      <c r="AZ12" s="411"/>
      <c r="BA12" s="411">
        <f>$AK$42</f>
        <v>0</v>
      </c>
      <c r="BB12" s="411"/>
      <c r="BC12" s="411"/>
      <c r="BD12" s="411"/>
      <c r="BE12" s="403" t="s">
        <v>9</v>
      </c>
      <c r="BF12" s="404"/>
      <c r="BG12" s="404"/>
      <c r="BH12" s="405"/>
    </row>
    <row r="13" spans="1:83" ht="18" customHeight="1">
      <c r="Y13" s="408" t="s">
        <v>10</v>
      </c>
      <c r="Z13" s="409"/>
      <c r="AA13" s="409"/>
      <c r="AB13" s="410"/>
      <c r="AC13" s="411">
        <f>$AO$30</f>
        <v>0</v>
      </c>
      <c r="AD13" s="411"/>
      <c r="AE13" s="411"/>
      <c r="AF13" s="411"/>
      <c r="AG13" s="411">
        <f>$AO$32</f>
        <v>0</v>
      </c>
      <c r="AH13" s="411"/>
      <c r="AI13" s="411"/>
      <c r="AJ13" s="411"/>
      <c r="AK13" s="411">
        <f>$AO$34</f>
        <v>0</v>
      </c>
      <c r="AL13" s="411"/>
      <c r="AM13" s="411"/>
      <c r="AN13" s="411"/>
      <c r="AO13" s="411">
        <f>$AO$36</f>
        <v>0</v>
      </c>
      <c r="AP13" s="411"/>
      <c r="AQ13" s="411"/>
      <c r="AR13" s="411"/>
      <c r="AS13" s="411">
        <f>$AO$38</f>
        <v>0</v>
      </c>
      <c r="AT13" s="411"/>
      <c r="AU13" s="411"/>
      <c r="AV13" s="411"/>
      <c r="AW13" s="411">
        <f>$AO$40</f>
        <v>0</v>
      </c>
      <c r="AX13" s="411"/>
      <c r="AY13" s="411"/>
      <c r="AZ13" s="411"/>
      <c r="BA13" s="411">
        <f>$AO$42</f>
        <v>0</v>
      </c>
      <c r="BB13" s="411"/>
      <c r="BC13" s="411"/>
      <c r="BD13" s="411"/>
      <c r="BE13" s="403" t="s">
        <v>10</v>
      </c>
      <c r="BF13" s="404"/>
      <c r="BG13" s="404"/>
      <c r="BH13" s="405"/>
    </row>
    <row r="14" spans="1:83" ht="18" customHeight="1">
      <c r="Y14" s="408" t="s">
        <v>11</v>
      </c>
      <c r="Z14" s="409"/>
      <c r="AA14" s="409"/>
      <c r="AB14" s="410"/>
      <c r="AC14" s="411">
        <f>$AX$30</f>
        <v>0</v>
      </c>
      <c r="AD14" s="411"/>
      <c r="AE14" s="411"/>
      <c r="AF14" s="411"/>
      <c r="AG14" s="411">
        <f>$AX$32</f>
        <v>0</v>
      </c>
      <c r="AH14" s="411"/>
      <c r="AI14" s="411"/>
      <c r="AJ14" s="411"/>
      <c r="AK14" s="411">
        <f>$AX$34</f>
        <v>0</v>
      </c>
      <c r="AL14" s="411"/>
      <c r="AM14" s="411"/>
      <c r="AN14" s="411"/>
      <c r="AO14" s="411">
        <f>$AX$36</f>
        <v>0</v>
      </c>
      <c r="AP14" s="411"/>
      <c r="AQ14" s="411"/>
      <c r="AR14" s="411"/>
      <c r="AS14" s="411">
        <f>$AX$38</f>
        <v>0</v>
      </c>
      <c r="AT14" s="411"/>
      <c r="AU14" s="411"/>
      <c r="AV14" s="411"/>
      <c r="AW14" s="411">
        <f>$AX$40</f>
        <v>0</v>
      </c>
      <c r="AX14" s="411"/>
      <c r="AY14" s="411"/>
      <c r="AZ14" s="411"/>
      <c r="BA14" s="411">
        <f>$AX$42</f>
        <v>0</v>
      </c>
      <c r="BB14" s="411"/>
      <c r="BC14" s="411"/>
      <c r="BD14" s="411"/>
      <c r="BE14" s="403" t="s">
        <v>11</v>
      </c>
      <c r="BF14" s="404"/>
      <c r="BG14" s="404"/>
      <c r="BH14" s="405"/>
    </row>
    <row r="15" spans="1:83" ht="18" customHeight="1">
      <c r="Y15" s="408" t="s">
        <v>12</v>
      </c>
      <c r="Z15" s="409"/>
      <c r="AA15" s="409"/>
      <c r="AB15" s="410"/>
      <c r="AC15" s="411">
        <f>$BB$30</f>
        <v>0</v>
      </c>
      <c r="AD15" s="411"/>
      <c r="AE15" s="411"/>
      <c r="AF15" s="411"/>
      <c r="AG15" s="411">
        <f>$BB$32</f>
        <v>0</v>
      </c>
      <c r="AH15" s="411"/>
      <c r="AI15" s="411"/>
      <c r="AJ15" s="411"/>
      <c r="AK15" s="411">
        <f>$BB$34</f>
        <v>0</v>
      </c>
      <c r="AL15" s="411"/>
      <c r="AM15" s="411"/>
      <c r="AN15" s="411"/>
      <c r="AO15" s="411">
        <f>$BB$36</f>
        <v>0</v>
      </c>
      <c r="AP15" s="411"/>
      <c r="AQ15" s="411"/>
      <c r="AR15" s="411"/>
      <c r="AS15" s="411">
        <f>$BB$38</f>
        <v>0</v>
      </c>
      <c r="AT15" s="411"/>
      <c r="AU15" s="411"/>
      <c r="AV15" s="411"/>
      <c r="AW15" s="411">
        <f>$BB$40</f>
        <v>0</v>
      </c>
      <c r="AX15" s="411"/>
      <c r="AY15" s="411"/>
      <c r="AZ15" s="411"/>
      <c r="BA15" s="411">
        <f>$BB$42</f>
        <v>0</v>
      </c>
      <c r="BB15" s="411"/>
      <c r="BC15" s="411"/>
      <c r="BD15" s="411"/>
      <c r="BE15" s="403" t="s">
        <v>12</v>
      </c>
      <c r="BF15" s="404"/>
      <c r="BG15" s="404"/>
      <c r="BH15" s="405"/>
    </row>
    <row r="16" spans="1:83" ht="18" customHeight="1">
      <c r="Y16" s="408" t="s">
        <v>13</v>
      </c>
      <c r="Z16" s="409"/>
      <c r="AA16" s="409"/>
      <c r="AB16" s="410"/>
      <c r="AC16" s="411">
        <f>$BF$30</f>
        <v>0</v>
      </c>
      <c r="AD16" s="411"/>
      <c r="AE16" s="411"/>
      <c r="AF16" s="411"/>
      <c r="AG16" s="411">
        <f>$BF$32</f>
        <v>0</v>
      </c>
      <c r="AH16" s="411"/>
      <c r="AI16" s="411"/>
      <c r="AJ16" s="411"/>
      <c r="AK16" s="411">
        <f>$BF$34</f>
        <v>0</v>
      </c>
      <c r="AL16" s="411"/>
      <c r="AM16" s="411"/>
      <c r="AN16" s="411"/>
      <c r="AO16" s="411">
        <f>$BF$36</f>
        <v>0</v>
      </c>
      <c r="AP16" s="411"/>
      <c r="AQ16" s="411"/>
      <c r="AR16" s="411"/>
      <c r="AS16" s="411">
        <f>$BF$38</f>
        <v>0</v>
      </c>
      <c r="AT16" s="411"/>
      <c r="AU16" s="411"/>
      <c r="AV16" s="411"/>
      <c r="AW16" s="411">
        <f>$BF$40</f>
        <v>0</v>
      </c>
      <c r="AX16" s="411"/>
      <c r="AY16" s="411"/>
      <c r="AZ16" s="411"/>
      <c r="BA16" s="411">
        <f>$BF$42</f>
        <v>0</v>
      </c>
      <c r="BB16" s="411"/>
      <c r="BC16" s="411"/>
      <c r="BD16" s="411"/>
      <c r="BE16" s="403" t="s">
        <v>13</v>
      </c>
      <c r="BF16" s="404"/>
      <c r="BG16" s="404"/>
      <c r="BH16" s="405"/>
    </row>
    <row r="17" spans="1:83" ht="18" customHeight="1">
      <c r="Y17" s="408" t="s">
        <v>14</v>
      </c>
      <c r="Z17" s="409"/>
      <c r="AA17" s="409"/>
      <c r="AB17" s="410"/>
      <c r="AC17" s="411">
        <f>$BO$30</f>
        <v>0</v>
      </c>
      <c r="AD17" s="411"/>
      <c r="AE17" s="411"/>
      <c r="AF17" s="411"/>
      <c r="AG17" s="411">
        <f>$BO$32</f>
        <v>0</v>
      </c>
      <c r="AH17" s="411"/>
      <c r="AI17" s="411"/>
      <c r="AJ17" s="411"/>
      <c r="AK17" s="411">
        <f>$BO$34</f>
        <v>0</v>
      </c>
      <c r="AL17" s="411"/>
      <c r="AM17" s="411"/>
      <c r="AN17" s="411"/>
      <c r="AO17" s="411">
        <f>$BO$36</f>
        <v>0</v>
      </c>
      <c r="AP17" s="411"/>
      <c r="AQ17" s="411"/>
      <c r="AR17" s="411"/>
      <c r="AS17" s="411">
        <f>$BO$38</f>
        <v>0</v>
      </c>
      <c r="AT17" s="411"/>
      <c r="AU17" s="411"/>
      <c r="AV17" s="411"/>
      <c r="AW17" s="411">
        <f>$BO$40</f>
        <v>0</v>
      </c>
      <c r="AX17" s="411"/>
      <c r="AY17" s="411"/>
      <c r="AZ17" s="411"/>
      <c r="BA17" s="411">
        <f>$BO$42</f>
        <v>0</v>
      </c>
      <c r="BB17" s="411"/>
      <c r="BC17" s="411"/>
      <c r="BD17" s="411"/>
      <c r="BE17" s="403" t="s">
        <v>14</v>
      </c>
      <c r="BF17" s="404"/>
      <c r="BG17" s="404"/>
      <c r="BH17" s="405"/>
    </row>
    <row r="18" spans="1:83" ht="18" customHeight="1">
      <c r="Y18" s="408" t="s">
        <v>15</v>
      </c>
      <c r="Z18" s="409"/>
      <c r="AA18" s="409"/>
      <c r="AB18" s="410"/>
      <c r="AC18" s="411">
        <f>$BS$30</f>
        <v>0</v>
      </c>
      <c r="AD18" s="411"/>
      <c r="AE18" s="411"/>
      <c r="AF18" s="411"/>
      <c r="AG18" s="411">
        <f>$BS$32</f>
        <v>0</v>
      </c>
      <c r="AH18" s="411"/>
      <c r="AI18" s="411"/>
      <c r="AJ18" s="411"/>
      <c r="AK18" s="411">
        <f>$BS$34</f>
        <v>0</v>
      </c>
      <c r="AL18" s="411"/>
      <c r="AM18" s="411"/>
      <c r="AN18" s="411"/>
      <c r="AO18" s="411">
        <f>$BS$36</f>
        <v>0</v>
      </c>
      <c r="AP18" s="411"/>
      <c r="AQ18" s="411"/>
      <c r="AR18" s="411"/>
      <c r="AS18" s="411">
        <f>$BS$38</f>
        <v>0</v>
      </c>
      <c r="AT18" s="411"/>
      <c r="AU18" s="411"/>
      <c r="AV18" s="411"/>
      <c r="AW18" s="411">
        <f>$BS$40</f>
        <v>0</v>
      </c>
      <c r="AX18" s="411"/>
      <c r="AY18" s="411"/>
      <c r="AZ18" s="411"/>
      <c r="BA18" s="411">
        <f>$BS$42</f>
        <v>0</v>
      </c>
      <c r="BB18" s="411"/>
      <c r="BC18" s="411"/>
      <c r="BD18" s="411"/>
      <c r="BE18" s="403" t="s">
        <v>15</v>
      </c>
      <c r="BF18" s="404"/>
      <c r="BG18" s="404"/>
      <c r="BH18" s="405"/>
    </row>
    <row r="19" spans="1:83" ht="18" customHeight="1">
      <c r="Y19" s="408" t="s">
        <v>16</v>
      </c>
      <c r="Z19" s="409"/>
      <c r="AA19" s="409"/>
      <c r="AB19" s="410"/>
      <c r="AC19" s="411">
        <f>$BW$30</f>
        <v>0</v>
      </c>
      <c r="AD19" s="411"/>
      <c r="AE19" s="411"/>
      <c r="AF19" s="411"/>
      <c r="AG19" s="411">
        <f>$BW$32</f>
        <v>0</v>
      </c>
      <c r="AH19" s="411"/>
      <c r="AI19" s="411"/>
      <c r="AJ19" s="411"/>
      <c r="AK19" s="411">
        <f>$BW$34</f>
        <v>0</v>
      </c>
      <c r="AL19" s="411"/>
      <c r="AM19" s="411"/>
      <c r="AN19" s="411"/>
      <c r="AO19" s="411">
        <f>$BW$36</f>
        <v>0</v>
      </c>
      <c r="AP19" s="411"/>
      <c r="AQ19" s="411"/>
      <c r="AR19" s="411"/>
      <c r="AS19" s="411">
        <f>$BW$38</f>
        <v>0</v>
      </c>
      <c r="AT19" s="411"/>
      <c r="AU19" s="411"/>
      <c r="AV19" s="411"/>
      <c r="AW19" s="411">
        <f>$BW$40</f>
        <v>0</v>
      </c>
      <c r="AX19" s="411"/>
      <c r="AY19" s="411"/>
      <c r="AZ19" s="411"/>
      <c r="BA19" s="411">
        <f>$BW$42</f>
        <v>0</v>
      </c>
      <c r="BB19" s="411"/>
      <c r="BC19" s="411"/>
      <c r="BD19" s="411"/>
      <c r="BE19" s="403" t="s">
        <v>16</v>
      </c>
      <c r="BF19" s="404"/>
      <c r="BG19" s="404"/>
      <c r="BH19" s="405"/>
    </row>
    <row r="20" spans="1:83" ht="15.75" customHeight="1" thickBot="1">
      <c r="Y20" s="287"/>
      <c r="Z20" s="288"/>
      <c r="AA20" s="288"/>
      <c r="AB20" s="289"/>
      <c r="AC20" s="290"/>
      <c r="AD20" s="291"/>
      <c r="AE20" s="291"/>
      <c r="AF20" s="308"/>
      <c r="AG20" s="290"/>
      <c r="AH20" s="291"/>
      <c r="AI20" s="291"/>
      <c r="AJ20" s="308"/>
      <c r="AK20" s="290"/>
      <c r="AL20" s="291"/>
      <c r="AM20" s="291"/>
      <c r="AN20" s="308"/>
      <c r="AO20" s="290"/>
      <c r="AP20" s="291"/>
      <c r="AQ20" s="291"/>
      <c r="AR20" s="308"/>
      <c r="AS20" s="290"/>
      <c r="AT20" s="291"/>
      <c r="AU20" s="291"/>
      <c r="AV20" s="308"/>
      <c r="AW20" s="290"/>
      <c r="AX20" s="291"/>
      <c r="AY20" s="291"/>
      <c r="AZ20" s="308"/>
      <c r="BA20" s="290"/>
      <c r="BB20" s="291"/>
      <c r="BC20" s="291"/>
      <c r="BD20" s="308"/>
      <c r="BE20" s="292"/>
      <c r="BF20" s="288"/>
      <c r="BG20" s="288"/>
      <c r="BH20" s="289"/>
    </row>
    <row r="21" spans="1:83" ht="15" customHeight="1">
      <c r="AC21" s="406">
        <f>SUM(AC8:AC20)</f>
        <v>0</v>
      </c>
      <c r="AD21" s="406"/>
      <c r="AE21" s="406"/>
      <c r="AF21" s="406"/>
      <c r="AG21" s="406">
        <f>SUM(AG8:AG20)</f>
        <v>0</v>
      </c>
      <c r="AH21" s="406"/>
      <c r="AI21" s="406"/>
      <c r="AJ21" s="406"/>
      <c r="AK21" s="406">
        <f>SUM(AK8:AK20)</f>
        <v>0</v>
      </c>
      <c r="AL21" s="406"/>
      <c r="AM21" s="406"/>
      <c r="AN21" s="406"/>
      <c r="AO21" s="406">
        <f>SUM(AO8:AO20)</f>
        <v>0</v>
      </c>
      <c r="AP21" s="406"/>
      <c r="AQ21" s="406"/>
      <c r="AR21" s="406"/>
      <c r="AS21" s="406">
        <f>SUM(AS8:AS20)</f>
        <v>0</v>
      </c>
      <c r="AT21" s="406"/>
      <c r="AU21" s="406"/>
      <c r="AV21" s="406"/>
      <c r="AW21" s="406">
        <f>SUM(AW8:AW20)</f>
        <v>0</v>
      </c>
      <c r="AX21" s="406"/>
      <c r="AY21" s="406"/>
      <c r="AZ21" s="406"/>
      <c r="BA21" s="406">
        <f>SUM(BA8:BA20)</f>
        <v>0</v>
      </c>
      <c r="BB21" s="406"/>
      <c r="BC21" s="406"/>
      <c r="BD21" s="406"/>
    </row>
    <row r="22" spans="1:83" ht="15" customHeight="1"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</row>
    <row r="23" spans="1:83" ht="15.75" customHeight="1" thickBot="1"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4" t="s">
        <v>17</v>
      </c>
      <c r="BA23" s="407">
        <f>SUM(AC21:BD21)</f>
        <v>0</v>
      </c>
      <c r="BB23" s="407"/>
      <c r="BC23" s="407"/>
      <c r="BD23" s="407"/>
    </row>
    <row r="24" spans="1:83" ht="15.75" customHeight="1" thickTop="1">
      <c r="A24" s="15"/>
    </row>
    <row r="25" spans="1:83" ht="15" customHeight="1">
      <c r="A25" s="387" t="s">
        <v>18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388"/>
      <c r="BB25" s="388"/>
      <c r="BC25" s="388"/>
      <c r="BD25" s="388"/>
      <c r="BE25" s="388"/>
      <c r="BF25" s="388"/>
      <c r="BG25" s="388"/>
      <c r="BH25" s="388"/>
      <c r="BI25" s="388"/>
      <c r="BJ25" s="388"/>
      <c r="BK25" s="388"/>
      <c r="BL25" s="388"/>
      <c r="BM25" s="388"/>
      <c r="BN25" s="388"/>
      <c r="BO25" s="388"/>
      <c r="BP25" s="388"/>
      <c r="BQ25" s="388"/>
      <c r="BR25" s="388"/>
      <c r="BS25" s="388"/>
      <c r="BT25" s="388"/>
      <c r="BU25" s="388"/>
      <c r="BV25" s="388"/>
      <c r="BW25" s="388"/>
      <c r="BX25" s="388"/>
      <c r="BY25" s="388"/>
      <c r="BZ25" s="388"/>
      <c r="CA25" s="388"/>
      <c r="CB25" s="388"/>
      <c r="CC25" s="388"/>
      <c r="CD25" s="388"/>
      <c r="CE25" s="388"/>
    </row>
    <row r="26" spans="1:83" ht="15" customHeight="1">
      <c r="A26" s="387" t="s">
        <v>19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7"/>
      <c r="AN26" s="387"/>
      <c r="AO26" s="387"/>
      <c r="AP26" s="387"/>
      <c r="AQ26" s="387"/>
      <c r="AR26" s="387"/>
      <c r="AS26" s="387"/>
      <c r="AT26" s="387"/>
      <c r="AU26" s="387"/>
      <c r="AV26" s="387"/>
      <c r="AW26" s="387"/>
      <c r="AX26" s="387"/>
      <c r="AY26" s="387"/>
      <c r="AZ26" s="387"/>
      <c r="BA26" s="387"/>
      <c r="BB26" s="387"/>
      <c r="BC26" s="387"/>
      <c r="BD26" s="387"/>
      <c r="BE26" s="387"/>
      <c r="BF26" s="387"/>
      <c r="BG26" s="387"/>
      <c r="BH26" s="387"/>
      <c r="BI26" s="387"/>
      <c r="BJ26" s="387"/>
      <c r="BK26" s="387"/>
      <c r="BL26" s="387"/>
      <c r="BM26" s="387"/>
      <c r="BN26" s="387"/>
      <c r="BO26" s="387"/>
      <c r="BP26" s="387"/>
      <c r="BQ26" s="387"/>
      <c r="BR26" s="387"/>
      <c r="BS26" s="387"/>
      <c r="BT26" s="387"/>
      <c r="BU26" s="387"/>
      <c r="BV26" s="387"/>
      <c r="BW26" s="387"/>
      <c r="BX26" s="387"/>
      <c r="BY26" s="387"/>
      <c r="BZ26" s="387"/>
      <c r="CA26" s="387"/>
      <c r="CB26" s="387"/>
      <c r="CC26" s="387"/>
      <c r="CD26" s="387"/>
      <c r="CE26" s="387"/>
    </row>
    <row r="27" spans="1:83" ht="21.95" customHeight="1">
      <c r="A27" s="389" t="s">
        <v>20</v>
      </c>
      <c r="B27" s="390"/>
      <c r="C27" s="391"/>
      <c r="D27" s="395" t="s">
        <v>21</v>
      </c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7"/>
      <c r="P27" s="401" t="s">
        <v>22</v>
      </c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381" t="s">
        <v>23</v>
      </c>
      <c r="AC27" s="382"/>
      <c r="AD27" s="382"/>
      <c r="AE27" s="382"/>
      <c r="AF27" s="383"/>
      <c r="AG27" s="401" t="s">
        <v>24</v>
      </c>
      <c r="AH27" s="402"/>
      <c r="AI27" s="402"/>
      <c r="AJ27" s="402"/>
      <c r="AK27" s="402"/>
      <c r="AL27" s="402"/>
      <c r="AM27" s="402"/>
      <c r="AN27" s="402"/>
      <c r="AO27" s="402"/>
      <c r="AP27" s="402"/>
      <c r="AQ27" s="402"/>
      <c r="AR27" s="402"/>
      <c r="AS27" s="381" t="s">
        <v>23</v>
      </c>
      <c r="AT27" s="382"/>
      <c r="AU27" s="382"/>
      <c r="AV27" s="382"/>
      <c r="AW27" s="383"/>
      <c r="AX27" s="401" t="s">
        <v>25</v>
      </c>
      <c r="AY27" s="402"/>
      <c r="AZ27" s="402"/>
      <c r="BA27" s="402"/>
      <c r="BB27" s="402"/>
      <c r="BC27" s="402"/>
      <c r="BD27" s="402"/>
      <c r="BE27" s="402"/>
      <c r="BF27" s="402"/>
      <c r="BG27" s="402"/>
      <c r="BH27" s="402"/>
      <c r="BI27" s="402"/>
      <c r="BJ27" s="381" t="s">
        <v>23</v>
      </c>
      <c r="BK27" s="382"/>
      <c r="BL27" s="382"/>
      <c r="BM27" s="382"/>
      <c r="BN27" s="383"/>
      <c r="BO27" s="401" t="s">
        <v>26</v>
      </c>
      <c r="BP27" s="402"/>
      <c r="BQ27" s="402"/>
      <c r="BR27" s="402"/>
      <c r="BS27" s="402"/>
      <c r="BT27" s="402"/>
      <c r="BU27" s="402"/>
      <c r="BV27" s="402"/>
      <c r="BW27" s="402"/>
      <c r="BX27" s="402"/>
      <c r="BY27" s="402"/>
      <c r="BZ27" s="402"/>
      <c r="CA27" s="381" t="s">
        <v>23</v>
      </c>
      <c r="CB27" s="382"/>
      <c r="CC27" s="382"/>
      <c r="CD27" s="382"/>
      <c r="CE27" s="383"/>
    </row>
    <row r="28" spans="1:83" ht="24.75" customHeight="1">
      <c r="A28" s="392"/>
      <c r="B28" s="393"/>
      <c r="C28" s="394"/>
      <c r="D28" s="398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400"/>
      <c r="P28" s="384" t="s">
        <v>5</v>
      </c>
      <c r="Q28" s="385"/>
      <c r="R28" s="385"/>
      <c r="S28" s="386"/>
      <c r="T28" s="384" t="s">
        <v>6</v>
      </c>
      <c r="U28" s="385"/>
      <c r="V28" s="385"/>
      <c r="W28" s="386"/>
      <c r="X28" s="384" t="s">
        <v>7</v>
      </c>
      <c r="Y28" s="385"/>
      <c r="Z28" s="385"/>
      <c r="AA28" s="385"/>
      <c r="AB28" s="381" t="s">
        <v>27</v>
      </c>
      <c r="AC28" s="382"/>
      <c r="AD28" s="382"/>
      <c r="AE28" s="382"/>
      <c r="AF28" s="383"/>
      <c r="AG28" s="384" t="s">
        <v>8</v>
      </c>
      <c r="AH28" s="385"/>
      <c r="AI28" s="385"/>
      <c r="AJ28" s="386"/>
      <c r="AK28" s="384" t="s">
        <v>9</v>
      </c>
      <c r="AL28" s="385"/>
      <c r="AM28" s="385"/>
      <c r="AN28" s="386"/>
      <c r="AO28" s="384" t="s">
        <v>10</v>
      </c>
      <c r="AP28" s="385"/>
      <c r="AQ28" s="385"/>
      <c r="AR28" s="385"/>
      <c r="AS28" s="381" t="s">
        <v>27</v>
      </c>
      <c r="AT28" s="382"/>
      <c r="AU28" s="382"/>
      <c r="AV28" s="382"/>
      <c r="AW28" s="383"/>
      <c r="AX28" s="384" t="s">
        <v>11</v>
      </c>
      <c r="AY28" s="385"/>
      <c r="AZ28" s="385"/>
      <c r="BA28" s="386"/>
      <c r="BB28" s="384" t="s">
        <v>12</v>
      </c>
      <c r="BC28" s="385"/>
      <c r="BD28" s="385"/>
      <c r="BE28" s="386"/>
      <c r="BF28" s="384" t="s">
        <v>13</v>
      </c>
      <c r="BG28" s="385"/>
      <c r="BH28" s="385"/>
      <c r="BI28" s="385"/>
      <c r="BJ28" s="381" t="s">
        <v>27</v>
      </c>
      <c r="BK28" s="382"/>
      <c r="BL28" s="382"/>
      <c r="BM28" s="382"/>
      <c r="BN28" s="383"/>
      <c r="BO28" s="384" t="s">
        <v>14</v>
      </c>
      <c r="BP28" s="385"/>
      <c r="BQ28" s="385"/>
      <c r="BR28" s="386"/>
      <c r="BS28" s="384" t="s">
        <v>15</v>
      </c>
      <c r="BT28" s="385"/>
      <c r="BU28" s="385"/>
      <c r="BV28" s="386"/>
      <c r="BW28" s="384" t="s">
        <v>16</v>
      </c>
      <c r="BX28" s="385"/>
      <c r="BY28" s="385"/>
      <c r="BZ28" s="385"/>
      <c r="CA28" s="381" t="s">
        <v>27</v>
      </c>
      <c r="CB28" s="382"/>
      <c r="CC28" s="382"/>
      <c r="CD28" s="382"/>
      <c r="CE28" s="383"/>
    </row>
    <row r="29" spans="1:83" ht="32.1" customHeight="1">
      <c r="A29" s="366" t="str">
        <f>B49</f>
        <v>U006</v>
      </c>
      <c r="B29" s="367"/>
      <c r="C29" s="368"/>
      <c r="D29" s="372" t="str">
        <f>H49</f>
        <v>SUBSIDIOS FEDERALES PARA ORGANISMOS DESCENTRALIZADOS ESTATALES       U006</v>
      </c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4"/>
      <c r="P29" s="357">
        <f>P30</f>
        <v>0</v>
      </c>
      <c r="Q29" s="358"/>
      <c r="R29" s="358"/>
      <c r="S29" s="359"/>
      <c r="T29" s="357">
        <f>T30+P29</f>
        <v>0</v>
      </c>
      <c r="U29" s="358"/>
      <c r="V29" s="358"/>
      <c r="W29" s="359"/>
      <c r="X29" s="357">
        <f>X30+T29</f>
        <v>0</v>
      </c>
      <c r="Y29" s="358"/>
      <c r="Z29" s="358"/>
      <c r="AA29" s="359"/>
      <c r="AB29" s="363">
        <f>X29</f>
        <v>0</v>
      </c>
      <c r="AC29" s="364"/>
      <c r="AD29" s="364"/>
      <c r="AE29" s="364"/>
      <c r="AF29" s="365"/>
      <c r="AG29" s="357">
        <f>X29+AG30</f>
        <v>0</v>
      </c>
      <c r="AH29" s="358"/>
      <c r="AI29" s="358"/>
      <c r="AJ29" s="359"/>
      <c r="AK29" s="357">
        <f>AK30+AG29</f>
        <v>0</v>
      </c>
      <c r="AL29" s="358"/>
      <c r="AM29" s="358"/>
      <c r="AN29" s="359"/>
      <c r="AO29" s="357">
        <f>AO30+AK29</f>
        <v>0</v>
      </c>
      <c r="AP29" s="358"/>
      <c r="AQ29" s="358"/>
      <c r="AR29" s="359"/>
      <c r="AS29" s="360">
        <f>AO29</f>
        <v>0</v>
      </c>
      <c r="AT29" s="361"/>
      <c r="AU29" s="361"/>
      <c r="AV29" s="361"/>
      <c r="AW29" s="362"/>
      <c r="AX29" s="357">
        <f>AO29+AX30</f>
        <v>0</v>
      </c>
      <c r="AY29" s="358"/>
      <c r="AZ29" s="358"/>
      <c r="BA29" s="359"/>
      <c r="BB29" s="357">
        <f>BB30+AX29</f>
        <v>0</v>
      </c>
      <c r="BC29" s="358"/>
      <c r="BD29" s="358"/>
      <c r="BE29" s="359"/>
      <c r="BF29" s="357">
        <f>BF30+BB29</f>
        <v>0</v>
      </c>
      <c r="BG29" s="358"/>
      <c r="BH29" s="358"/>
      <c r="BI29" s="359"/>
      <c r="BJ29" s="360">
        <f>BF29</f>
        <v>0</v>
      </c>
      <c r="BK29" s="361"/>
      <c r="BL29" s="361"/>
      <c r="BM29" s="361"/>
      <c r="BN29" s="362"/>
      <c r="BO29" s="357">
        <f>BF29+BO30</f>
        <v>0</v>
      </c>
      <c r="BP29" s="358"/>
      <c r="BQ29" s="358"/>
      <c r="BR29" s="359"/>
      <c r="BS29" s="357">
        <f>BS30+BO29</f>
        <v>0</v>
      </c>
      <c r="BT29" s="358"/>
      <c r="BU29" s="358"/>
      <c r="BV29" s="359"/>
      <c r="BW29" s="357">
        <f>BW30+BS29</f>
        <v>0</v>
      </c>
      <c r="BX29" s="358"/>
      <c r="BY29" s="358"/>
      <c r="BZ29" s="359"/>
      <c r="CA29" s="360">
        <f>BW29</f>
        <v>0</v>
      </c>
      <c r="CB29" s="361"/>
      <c r="CC29" s="361"/>
      <c r="CD29" s="361"/>
      <c r="CE29" s="362"/>
    </row>
    <row r="30" spans="1:83" ht="21.95" customHeight="1">
      <c r="A30" s="369"/>
      <c r="B30" s="370"/>
      <c r="C30" s="371"/>
      <c r="D30" s="375" t="s">
        <v>28</v>
      </c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7"/>
      <c r="P30" s="347"/>
      <c r="Q30" s="348"/>
      <c r="R30" s="348"/>
      <c r="S30" s="349"/>
      <c r="T30" s="347"/>
      <c r="U30" s="348"/>
      <c r="V30" s="348"/>
      <c r="W30" s="349"/>
      <c r="X30" s="347"/>
      <c r="Y30" s="348"/>
      <c r="Z30" s="348"/>
      <c r="AA30" s="349"/>
      <c r="AB30" s="378">
        <f>P30+T30+X30</f>
        <v>0</v>
      </c>
      <c r="AC30" s="379"/>
      <c r="AD30" s="379"/>
      <c r="AE30" s="379"/>
      <c r="AF30" s="380"/>
      <c r="AG30" s="347"/>
      <c r="AH30" s="348"/>
      <c r="AI30" s="348"/>
      <c r="AJ30" s="349"/>
      <c r="AK30" s="347"/>
      <c r="AL30" s="348"/>
      <c r="AM30" s="348"/>
      <c r="AN30" s="349"/>
      <c r="AO30" s="347"/>
      <c r="AP30" s="348"/>
      <c r="AQ30" s="348"/>
      <c r="AR30" s="349"/>
      <c r="AS30" s="347">
        <f>AG30+AK30+AO30</f>
        <v>0</v>
      </c>
      <c r="AT30" s="348"/>
      <c r="AU30" s="348"/>
      <c r="AV30" s="348"/>
      <c r="AW30" s="349"/>
      <c r="AX30" s="347"/>
      <c r="AY30" s="348"/>
      <c r="AZ30" s="348"/>
      <c r="BA30" s="349"/>
      <c r="BB30" s="347"/>
      <c r="BC30" s="348"/>
      <c r="BD30" s="348"/>
      <c r="BE30" s="349"/>
      <c r="BF30" s="347"/>
      <c r="BG30" s="348"/>
      <c r="BH30" s="348"/>
      <c r="BI30" s="349"/>
      <c r="BJ30" s="347">
        <f>AX30+BB30+BF30</f>
        <v>0</v>
      </c>
      <c r="BK30" s="348"/>
      <c r="BL30" s="348"/>
      <c r="BM30" s="348"/>
      <c r="BN30" s="349"/>
      <c r="BO30" s="347"/>
      <c r="BP30" s="348"/>
      <c r="BQ30" s="348"/>
      <c r="BR30" s="349"/>
      <c r="BS30" s="347"/>
      <c r="BT30" s="348"/>
      <c r="BU30" s="348"/>
      <c r="BV30" s="349"/>
      <c r="BW30" s="347"/>
      <c r="BX30" s="348"/>
      <c r="BY30" s="348"/>
      <c r="BZ30" s="349"/>
      <c r="CA30" s="347">
        <f>BO30+BS30+BW30</f>
        <v>0</v>
      </c>
      <c r="CB30" s="348"/>
      <c r="CC30" s="348"/>
      <c r="CD30" s="348"/>
      <c r="CE30" s="349"/>
    </row>
    <row r="31" spans="1:83" ht="37.5" customHeight="1">
      <c r="A31" s="366" t="str">
        <f>B50</f>
        <v>S247</v>
      </c>
      <c r="B31" s="367"/>
      <c r="C31" s="368"/>
      <c r="D31" s="372" t="str">
        <f>H50</f>
        <v>PROGRAMA PARA EL DESARROLLO PROFESIONAL DOCENTE (PRODEP)                   S247</v>
      </c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4"/>
      <c r="P31" s="357">
        <f>P32</f>
        <v>0</v>
      </c>
      <c r="Q31" s="358"/>
      <c r="R31" s="358"/>
      <c r="S31" s="359"/>
      <c r="T31" s="357">
        <f>T32+P31</f>
        <v>0</v>
      </c>
      <c r="U31" s="358"/>
      <c r="V31" s="358"/>
      <c r="W31" s="359"/>
      <c r="X31" s="357">
        <f>X32+T31</f>
        <v>0</v>
      </c>
      <c r="Y31" s="358"/>
      <c r="Z31" s="358"/>
      <c r="AA31" s="359"/>
      <c r="AB31" s="363">
        <f>X31</f>
        <v>0</v>
      </c>
      <c r="AC31" s="364"/>
      <c r="AD31" s="364"/>
      <c r="AE31" s="364"/>
      <c r="AF31" s="365"/>
      <c r="AG31" s="357">
        <f>X31+AG32</f>
        <v>0</v>
      </c>
      <c r="AH31" s="358"/>
      <c r="AI31" s="358"/>
      <c r="AJ31" s="359"/>
      <c r="AK31" s="357">
        <f>AK32+AG31</f>
        <v>0</v>
      </c>
      <c r="AL31" s="358"/>
      <c r="AM31" s="358"/>
      <c r="AN31" s="359"/>
      <c r="AO31" s="357">
        <f>AO32+AK31</f>
        <v>0</v>
      </c>
      <c r="AP31" s="358"/>
      <c r="AQ31" s="358"/>
      <c r="AR31" s="359"/>
      <c r="AS31" s="360">
        <f>AO31</f>
        <v>0</v>
      </c>
      <c r="AT31" s="361"/>
      <c r="AU31" s="361"/>
      <c r="AV31" s="361"/>
      <c r="AW31" s="362"/>
      <c r="AX31" s="357">
        <f>AO31+AX32</f>
        <v>0</v>
      </c>
      <c r="AY31" s="358"/>
      <c r="AZ31" s="358"/>
      <c r="BA31" s="359"/>
      <c r="BB31" s="357">
        <f>BB32+AX31</f>
        <v>0</v>
      </c>
      <c r="BC31" s="358"/>
      <c r="BD31" s="358"/>
      <c r="BE31" s="359"/>
      <c r="BF31" s="357">
        <f>BF32+BB31</f>
        <v>0</v>
      </c>
      <c r="BG31" s="358"/>
      <c r="BH31" s="358"/>
      <c r="BI31" s="359"/>
      <c r="BJ31" s="360">
        <f>BF31</f>
        <v>0</v>
      </c>
      <c r="BK31" s="361"/>
      <c r="BL31" s="361"/>
      <c r="BM31" s="361"/>
      <c r="BN31" s="362"/>
      <c r="BO31" s="357">
        <f>BF31+BO32</f>
        <v>0</v>
      </c>
      <c r="BP31" s="358"/>
      <c r="BQ31" s="358"/>
      <c r="BR31" s="359"/>
      <c r="BS31" s="357">
        <f>BS32+BO31</f>
        <v>0</v>
      </c>
      <c r="BT31" s="358"/>
      <c r="BU31" s="358"/>
      <c r="BV31" s="359"/>
      <c r="BW31" s="357">
        <f>BW32+BS31</f>
        <v>0</v>
      </c>
      <c r="BX31" s="358"/>
      <c r="BY31" s="358"/>
      <c r="BZ31" s="359"/>
      <c r="CA31" s="360">
        <f>BW31</f>
        <v>0</v>
      </c>
      <c r="CB31" s="361"/>
      <c r="CC31" s="361"/>
      <c r="CD31" s="361"/>
      <c r="CE31" s="362"/>
    </row>
    <row r="32" spans="1:83" ht="21.95" customHeight="1">
      <c r="A32" s="369"/>
      <c r="B32" s="370"/>
      <c r="C32" s="371"/>
      <c r="D32" s="375" t="s">
        <v>28</v>
      </c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7"/>
      <c r="P32" s="347"/>
      <c r="Q32" s="348"/>
      <c r="R32" s="348"/>
      <c r="S32" s="349"/>
      <c r="T32" s="347"/>
      <c r="U32" s="348"/>
      <c r="V32" s="348"/>
      <c r="W32" s="349"/>
      <c r="X32" s="347"/>
      <c r="Y32" s="348"/>
      <c r="Z32" s="348"/>
      <c r="AA32" s="349"/>
      <c r="AB32" s="378">
        <f>P32+T32+X32</f>
        <v>0</v>
      </c>
      <c r="AC32" s="379"/>
      <c r="AD32" s="379"/>
      <c r="AE32" s="379"/>
      <c r="AF32" s="380"/>
      <c r="AG32" s="347"/>
      <c r="AH32" s="348"/>
      <c r="AI32" s="348"/>
      <c r="AJ32" s="349"/>
      <c r="AK32" s="347"/>
      <c r="AL32" s="348"/>
      <c r="AM32" s="348"/>
      <c r="AN32" s="349"/>
      <c r="AO32" s="347"/>
      <c r="AP32" s="348"/>
      <c r="AQ32" s="348"/>
      <c r="AR32" s="349"/>
      <c r="AS32" s="347">
        <f>AG32+AK32+AO32</f>
        <v>0</v>
      </c>
      <c r="AT32" s="348"/>
      <c r="AU32" s="348"/>
      <c r="AV32" s="348"/>
      <c r="AW32" s="349"/>
      <c r="AX32" s="347"/>
      <c r="AY32" s="348"/>
      <c r="AZ32" s="348"/>
      <c r="BA32" s="349"/>
      <c r="BB32" s="347"/>
      <c r="BC32" s="348"/>
      <c r="BD32" s="348"/>
      <c r="BE32" s="349"/>
      <c r="BF32" s="347"/>
      <c r="BG32" s="348"/>
      <c r="BH32" s="348"/>
      <c r="BI32" s="349"/>
      <c r="BJ32" s="347">
        <f>AX32+BB32+BF32</f>
        <v>0</v>
      </c>
      <c r="BK32" s="348"/>
      <c r="BL32" s="348"/>
      <c r="BM32" s="348"/>
      <c r="BN32" s="349"/>
      <c r="BO32" s="347"/>
      <c r="BP32" s="348"/>
      <c r="BQ32" s="348"/>
      <c r="BR32" s="349"/>
      <c r="BS32" s="347"/>
      <c r="BT32" s="348"/>
      <c r="BU32" s="348"/>
      <c r="BV32" s="349"/>
      <c r="BW32" s="347"/>
      <c r="BX32" s="348"/>
      <c r="BY32" s="348"/>
      <c r="BZ32" s="349"/>
      <c r="CA32" s="347">
        <f>BO32+BS32+BW32</f>
        <v>0</v>
      </c>
      <c r="CB32" s="348"/>
      <c r="CC32" s="348"/>
      <c r="CD32" s="348"/>
      <c r="CE32" s="349"/>
    </row>
    <row r="33" spans="1:83" ht="32.1" customHeight="1">
      <c r="A33" s="366" t="str">
        <f>B51</f>
        <v>U006</v>
      </c>
      <c r="B33" s="367"/>
      <c r="C33" s="368"/>
      <c r="D33" s="372" t="str">
        <f>H51</f>
        <v>EXTRAORDINARIO       U006</v>
      </c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4"/>
      <c r="P33" s="357">
        <f>P34</f>
        <v>0</v>
      </c>
      <c r="Q33" s="358"/>
      <c r="R33" s="358"/>
      <c r="S33" s="359"/>
      <c r="T33" s="357">
        <f>T34+P33</f>
        <v>0</v>
      </c>
      <c r="U33" s="358"/>
      <c r="V33" s="358"/>
      <c r="W33" s="359"/>
      <c r="X33" s="357">
        <f>X34+T33</f>
        <v>0</v>
      </c>
      <c r="Y33" s="358"/>
      <c r="Z33" s="358"/>
      <c r="AA33" s="359"/>
      <c r="AB33" s="363">
        <f>X33</f>
        <v>0</v>
      </c>
      <c r="AC33" s="364"/>
      <c r="AD33" s="364"/>
      <c r="AE33" s="364"/>
      <c r="AF33" s="365"/>
      <c r="AG33" s="357">
        <f>X33+AG34</f>
        <v>0</v>
      </c>
      <c r="AH33" s="358"/>
      <c r="AI33" s="358"/>
      <c r="AJ33" s="359"/>
      <c r="AK33" s="357">
        <f>AK34+AG33</f>
        <v>0</v>
      </c>
      <c r="AL33" s="358"/>
      <c r="AM33" s="358"/>
      <c r="AN33" s="359"/>
      <c r="AO33" s="357">
        <f>AO34+AK33</f>
        <v>0</v>
      </c>
      <c r="AP33" s="358"/>
      <c r="AQ33" s="358"/>
      <c r="AR33" s="359"/>
      <c r="AS33" s="360">
        <f>AO33</f>
        <v>0</v>
      </c>
      <c r="AT33" s="361"/>
      <c r="AU33" s="361"/>
      <c r="AV33" s="361"/>
      <c r="AW33" s="362"/>
      <c r="AX33" s="357">
        <f>AO33+AX34</f>
        <v>0</v>
      </c>
      <c r="AY33" s="358"/>
      <c r="AZ33" s="358"/>
      <c r="BA33" s="359"/>
      <c r="BB33" s="357">
        <f>BB34+AX33</f>
        <v>0</v>
      </c>
      <c r="BC33" s="358"/>
      <c r="BD33" s="358"/>
      <c r="BE33" s="359"/>
      <c r="BF33" s="357">
        <f>BF34+BB33</f>
        <v>0</v>
      </c>
      <c r="BG33" s="358"/>
      <c r="BH33" s="358"/>
      <c r="BI33" s="359"/>
      <c r="BJ33" s="360">
        <f>BF33</f>
        <v>0</v>
      </c>
      <c r="BK33" s="361"/>
      <c r="BL33" s="361"/>
      <c r="BM33" s="361"/>
      <c r="BN33" s="362"/>
      <c r="BO33" s="357">
        <f>BF33+BO34</f>
        <v>0</v>
      </c>
      <c r="BP33" s="358"/>
      <c r="BQ33" s="358"/>
      <c r="BR33" s="359"/>
      <c r="BS33" s="357">
        <f>BS34+BO33</f>
        <v>0</v>
      </c>
      <c r="BT33" s="358"/>
      <c r="BU33" s="358"/>
      <c r="BV33" s="359"/>
      <c r="BW33" s="357">
        <f>BW34+BS33</f>
        <v>0</v>
      </c>
      <c r="BX33" s="358"/>
      <c r="BY33" s="358"/>
      <c r="BZ33" s="359"/>
      <c r="CA33" s="360">
        <f>BW33</f>
        <v>0</v>
      </c>
      <c r="CB33" s="361"/>
      <c r="CC33" s="361"/>
      <c r="CD33" s="361"/>
      <c r="CE33" s="362"/>
    </row>
    <row r="34" spans="1:83" ht="21.95" customHeight="1">
      <c r="A34" s="369"/>
      <c r="B34" s="370"/>
      <c r="C34" s="371"/>
      <c r="D34" s="375" t="s">
        <v>28</v>
      </c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7"/>
      <c r="P34" s="347"/>
      <c r="Q34" s="348"/>
      <c r="R34" s="348"/>
      <c r="S34" s="349"/>
      <c r="T34" s="347"/>
      <c r="U34" s="348"/>
      <c r="V34" s="348"/>
      <c r="W34" s="349"/>
      <c r="X34" s="347"/>
      <c r="Y34" s="348"/>
      <c r="Z34" s="348"/>
      <c r="AA34" s="349"/>
      <c r="AB34" s="378">
        <f>P34+T34+X34</f>
        <v>0</v>
      </c>
      <c r="AC34" s="379"/>
      <c r="AD34" s="379"/>
      <c r="AE34" s="379"/>
      <c r="AF34" s="380"/>
      <c r="AG34" s="347"/>
      <c r="AH34" s="348"/>
      <c r="AI34" s="348"/>
      <c r="AJ34" s="349"/>
      <c r="AK34" s="347"/>
      <c r="AL34" s="348"/>
      <c r="AM34" s="348"/>
      <c r="AN34" s="349"/>
      <c r="AO34" s="347"/>
      <c r="AP34" s="348"/>
      <c r="AQ34" s="348"/>
      <c r="AR34" s="349"/>
      <c r="AS34" s="347">
        <f>AG34+AK34+AO34</f>
        <v>0</v>
      </c>
      <c r="AT34" s="348"/>
      <c r="AU34" s="348"/>
      <c r="AV34" s="348"/>
      <c r="AW34" s="349"/>
      <c r="AX34" s="347"/>
      <c r="AY34" s="348"/>
      <c r="AZ34" s="348"/>
      <c r="BA34" s="349"/>
      <c r="BB34" s="347"/>
      <c r="BC34" s="348"/>
      <c r="BD34" s="348"/>
      <c r="BE34" s="349"/>
      <c r="BF34" s="347"/>
      <c r="BG34" s="348"/>
      <c r="BH34" s="348"/>
      <c r="BI34" s="349"/>
      <c r="BJ34" s="347">
        <f>AX34+BB34+BF34</f>
        <v>0</v>
      </c>
      <c r="BK34" s="348"/>
      <c r="BL34" s="348"/>
      <c r="BM34" s="348"/>
      <c r="BN34" s="349"/>
      <c r="BO34" s="347"/>
      <c r="BP34" s="348"/>
      <c r="BQ34" s="348"/>
      <c r="BR34" s="349"/>
      <c r="BS34" s="347"/>
      <c r="BT34" s="348"/>
      <c r="BU34" s="348"/>
      <c r="BV34" s="349"/>
      <c r="BW34" s="347"/>
      <c r="BX34" s="348"/>
      <c r="BY34" s="348"/>
      <c r="BZ34" s="349"/>
      <c r="CA34" s="347">
        <f>BO34+BS34+BW34</f>
        <v>0</v>
      </c>
      <c r="CB34" s="348"/>
      <c r="CC34" s="348"/>
      <c r="CD34" s="348"/>
      <c r="CE34" s="349"/>
    </row>
    <row r="35" spans="1:83" ht="32.1" customHeight="1">
      <c r="A35" s="366" t="str">
        <f>IF(B52="","",B52)</f>
        <v>a</v>
      </c>
      <c r="B35" s="367"/>
      <c r="C35" s="368"/>
      <c r="D35" s="372" t="str">
        <f>H52</f>
        <v>AAA</v>
      </c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4"/>
      <c r="P35" s="357">
        <f>P36</f>
        <v>0</v>
      </c>
      <c r="Q35" s="358"/>
      <c r="R35" s="358"/>
      <c r="S35" s="359"/>
      <c r="T35" s="357">
        <f>T36+P35</f>
        <v>0</v>
      </c>
      <c r="U35" s="358"/>
      <c r="V35" s="358"/>
      <c r="W35" s="359"/>
      <c r="X35" s="357">
        <f>X36+T35</f>
        <v>0</v>
      </c>
      <c r="Y35" s="358"/>
      <c r="Z35" s="358"/>
      <c r="AA35" s="359"/>
      <c r="AB35" s="363">
        <f>X35</f>
        <v>0</v>
      </c>
      <c r="AC35" s="364"/>
      <c r="AD35" s="364"/>
      <c r="AE35" s="364"/>
      <c r="AF35" s="365"/>
      <c r="AG35" s="357">
        <f>X35+AG36</f>
        <v>0</v>
      </c>
      <c r="AH35" s="358"/>
      <c r="AI35" s="358"/>
      <c r="AJ35" s="359"/>
      <c r="AK35" s="357">
        <f>AK36+AG35</f>
        <v>0</v>
      </c>
      <c r="AL35" s="358"/>
      <c r="AM35" s="358"/>
      <c r="AN35" s="359"/>
      <c r="AO35" s="357">
        <f>AO36+AK35</f>
        <v>0</v>
      </c>
      <c r="AP35" s="358"/>
      <c r="AQ35" s="358"/>
      <c r="AR35" s="359"/>
      <c r="AS35" s="360">
        <f>AO35</f>
        <v>0</v>
      </c>
      <c r="AT35" s="361"/>
      <c r="AU35" s="361"/>
      <c r="AV35" s="361"/>
      <c r="AW35" s="362"/>
      <c r="AX35" s="357">
        <f>AO35+AX36</f>
        <v>0</v>
      </c>
      <c r="AY35" s="358"/>
      <c r="AZ35" s="358"/>
      <c r="BA35" s="359"/>
      <c r="BB35" s="357">
        <f>BB36+AX35</f>
        <v>0</v>
      </c>
      <c r="BC35" s="358"/>
      <c r="BD35" s="358"/>
      <c r="BE35" s="359"/>
      <c r="BF35" s="357">
        <f>BF36+BB35</f>
        <v>0</v>
      </c>
      <c r="BG35" s="358"/>
      <c r="BH35" s="358"/>
      <c r="BI35" s="359"/>
      <c r="BJ35" s="360">
        <f>BF35</f>
        <v>0</v>
      </c>
      <c r="BK35" s="361"/>
      <c r="BL35" s="361"/>
      <c r="BM35" s="361"/>
      <c r="BN35" s="362"/>
      <c r="BO35" s="357">
        <f>BF35+BO36</f>
        <v>0</v>
      </c>
      <c r="BP35" s="358"/>
      <c r="BQ35" s="358"/>
      <c r="BR35" s="359"/>
      <c r="BS35" s="357">
        <f>BS36+BO35</f>
        <v>0</v>
      </c>
      <c r="BT35" s="358"/>
      <c r="BU35" s="358"/>
      <c r="BV35" s="359"/>
      <c r="BW35" s="357">
        <f>BW36+BS35</f>
        <v>0</v>
      </c>
      <c r="BX35" s="358"/>
      <c r="BY35" s="358"/>
      <c r="BZ35" s="359"/>
      <c r="CA35" s="360">
        <f>BW35</f>
        <v>0</v>
      </c>
      <c r="CB35" s="361"/>
      <c r="CC35" s="361"/>
      <c r="CD35" s="361"/>
      <c r="CE35" s="362"/>
    </row>
    <row r="36" spans="1:83" ht="21.95" customHeight="1">
      <c r="A36" s="369"/>
      <c r="B36" s="370"/>
      <c r="C36" s="371"/>
      <c r="D36" s="375" t="s">
        <v>28</v>
      </c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7"/>
      <c r="P36" s="347"/>
      <c r="Q36" s="348"/>
      <c r="R36" s="348"/>
      <c r="S36" s="349"/>
      <c r="T36" s="347"/>
      <c r="U36" s="348"/>
      <c r="V36" s="348"/>
      <c r="W36" s="349"/>
      <c r="X36" s="347"/>
      <c r="Y36" s="348"/>
      <c r="Z36" s="348"/>
      <c r="AA36" s="349"/>
      <c r="AB36" s="378">
        <f>P36+T36+X36</f>
        <v>0</v>
      </c>
      <c r="AC36" s="379"/>
      <c r="AD36" s="379"/>
      <c r="AE36" s="379"/>
      <c r="AF36" s="380"/>
      <c r="AG36" s="347"/>
      <c r="AH36" s="348"/>
      <c r="AI36" s="348"/>
      <c r="AJ36" s="349"/>
      <c r="AK36" s="347"/>
      <c r="AL36" s="348"/>
      <c r="AM36" s="348"/>
      <c r="AN36" s="349"/>
      <c r="AO36" s="347"/>
      <c r="AP36" s="348"/>
      <c r="AQ36" s="348"/>
      <c r="AR36" s="349"/>
      <c r="AS36" s="347">
        <f>AG36+AK36+AO36</f>
        <v>0</v>
      </c>
      <c r="AT36" s="348"/>
      <c r="AU36" s="348"/>
      <c r="AV36" s="348"/>
      <c r="AW36" s="349"/>
      <c r="AX36" s="347"/>
      <c r="AY36" s="348"/>
      <c r="AZ36" s="348"/>
      <c r="BA36" s="349"/>
      <c r="BB36" s="347"/>
      <c r="BC36" s="348"/>
      <c r="BD36" s="348"/>
      <c r="BE36" s="349"/>
      <c r="BF36" s="347"/>
      <c r="BG36" s="348"/>
      <c r="BH36" s="348"/>
      <c r="BI36" s="349"/>
      <c r="BJ36" s="347">
        <f>AX36+BB36+BF36</f>
        <v>0</v>
      </c>
      <c r="BK36" s="348"/>
      <c r="BL36" s="348"/>
      <c r="BM36" s="348"/>
      <c r="BN36" s="349"/>
      <c r="BO36" s="347"/>
      <c r="BP36" s="348"/>
      <c r="BQ36" s="348"/>
      <c r="BR36" s="349"/>
      <c r="BS36" s="347"/>
      <c r="BT36" s="348"/>
      <c r="BU36" s="348"/>
      <c r="BV36" s="349"/>
      <c r="BW36" s="347"/>
      <c r="BX36" s="348"/>
      <c r="BY36" s="348"/>
      <c r="BZ36" s="349"/>
      <c r="CA36" s="347">
        <f>BO36+BS36+BW36</f>
        <v>0</v>
      </c>
      <c r="CB36" s="348"/>
      <c r="CC36" s="348"/>
      <c r="CD36" s="348"/>
      <c r="CE36" s="349"/>
    </row>
    <row r="37" spans="1:83" ht="32.1" customHeight="1">
      <c r="A37" s="366" t="str">
        <f>IF(B53="","",B53)</f>
        <v>b</v>
      </c>
      <c r="B37" s="367"/>
      <c r="C37" s="368"/>
      <c r="D37" s="372" t="str">
        <f>H53</f>
        <v>BBB</v>
      </c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4"/>
      <c r="P37" s="357">
        <f>P38</f>
        <v>0</v>
      </c>
      <c r="Q37" s="358"/>
      <c r="R37" s="358"/>
      <c r="S37" s="359"/>
      <c r="T37" s="357">
        <f>T38+P37</f>
        <v>0</v>
      </c>
      <c r="U37" s="358"/>
      <c r="V37" s="358"/>
      <c r="W37" s="359"/>
      <c r="X37" s="357">
        <f>X38+T37</f>
        <v>0</v>
      </c>
      <c r="Y37" s="358"/>
      <c r="Z37" s="358"/>
      <c r="AA37" s="359"/>
      <c r="AB37" s="363">
        <f>X37</f>
        <v>0</v>
      </c>
      <c r="AC37" s="364"/>
      <c r="AD37" s="364"/>
      <c r="AE37" s="364"/>
      <c r="AF37" s="365"/>
      <c r="AG37" s="357">
        <f>X37+AG38</f>
        <v>0</v>
      </c>
      <c r="AH37" s="358"/>
      <c r="AI37" s="358"/>
      <c r="AJ37" s="359"/>
      <c r="AK37" s="357">
        <f>AK38+AG37</f>
        <v>0</v>
      </c>
      <c r="AL37" s="358"/>
      <c r="AM37" s="358"/>
      <c r="AN37" s="359"/>
      <c r="AO37" s="357">
        <f>AO38+AK37</f>
        <v>0</v>
      </c>
      <c r="AP37" s="358"/>
      <c r="AQ37" s="358"/>
      <c r="AR37" s="359"/>
      <c r="AS37" s="360">
        <f>AO37</f>
        <v>0</v>
      </c>
      <c r="AT37" s="361"/>
      <c r="AU37" s="361"/>
      <c r="AV37" s="361"/>
      <c r="AW37" s="362"/>
      <c r="AX37" s="357">
        <f>AO37+AX38</f>
        <v>0</v>
      </c>
      <c r="AY37" s="358"/>
      <c r="AZ37" s="358"/>
      <c r="BA37" s="359"/>
      <c r="BB37" s="357">
        <f>BB38+AX37</f>
        <v>0</v>
      </c>
      <c r="BC37" s="358"/>
      <c r="BD37" s="358"/>
      <c r="BE37" s="359"/>
      <c r="BF37" s="357">
        <f>BF38+BB37</f>
        <v>0</v>
      </c>
      <c r="BG37" s="358"/>
      <c r="BH37" s="358"/>
      <c r="BI37" s="359"/>
      <c r="BJ37" s="360">
        <f>BF37</f>
        <v>0</v>
      </c>
      <c r="BK37" s="361"/>
      <c r="BL37" s="361"/>
      <c r="BM37" s="361"/>
      <c r="BN37" s="362"/>
      <c r="BO37" s="357">
        <f>BF37+BO38</f>
        <v>0</v>
      </c>
      <c r="BP37" s="358"/>
      <c r="BQ37" s="358"/>
      <c r="BR37" s="359"/>
      <c r="BS37" s="357">
        <f>BS38+BO37</f>
        <v>0</v>
      </c>
      <c r="BT37" s="358"/>
      <c r="BU37" s="358"/>
      <c r="BV37" s="359"/>
      <c r="BW37" s="357">
        <f>BW38+BS37</f>
        <v>0</v>
      </c>
      <c r="BX37" s="358"/>
      <c r="BY37" s="358"/>
      <c r="BZ37" s="359"/>
      <c r="CA37" s="360">
        <f>BW37</f>
        <v>0</v>
      </c>
      <c r="CB37" s="361"/>
      <c r="CC37" s="361"/>
      <c r="CD37" s="361"/>
      <c r="CE37" s="362"/>
    </row>
    <row r="38" spans="1:83" ht="21.95" customHeight="1">
      <c r="A38" s="369"/>
      <c r="B38" s="370"/>
      <c r="C38" s="371"/>
      <c r="D38" s="375" t="s">
        <v>28</v>
      </c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7"/>
      <c r="P38" s="347"/>
      <c r="Q38" s="348"/>
      <c r="R38" s="348"/>
      <c r="S38" s="349"/>
      <c r="T38" s="347"/>
      <c r="U38" s="348"/>
      <c r="V38" s="348"/>
      <c r="W38" s="349"/>
      <c r="X38" s="347"/>
      <c r="Y38" s="348"/>
      <c r="Z38" s="348"/>
      <c r="AA38" s="349"/>
      <c r="AB38" s="378">
        <f>P38+T38+X38</f>
        <v>0</v>
      </c>
      <c r="AC38" s="379"/>
      <c r="AD38" s="379"/>
      <c r="AE38" s="379"/>
      <c r="AF38" s="380"/>
      <c r="AG38" s="347"/>
      <c r="AH38" s="348"/>
      <c r="AI38" s="348"/>
      <c r="AJ38" s="349"/>
      <c r="AK38" s="347"/>
      <c r="AL38" s="348"/>
      <c r="AM38" s="348"/>
      <c r="AN38" s="349"/>
      <c r="AO38" s="347"/>
      <c r="AP38" s="348"/>
      <c r="AQ38" s="348"/>
      <c r="AR38" s="349"/>
      <c r="AS38" s="347">
        <f>AG38+AK38+AO38</f>
        <v>0</v>
      </c>
      <c r="AT38" s="348"/>
      <c r="AU38" s="348"/>
      <c r="AV38" s="348"/>
      <c r="AW38" s="349"/>
      <c r="AX38" s="347"/>
      <c r="AY38" s="348"/>
      <c r="AZ38" s="348"/>
      <c r="BA38" s="349"/>
      <c r="BB38" s="347"/>
      <c r="BC38" s="348"/>
      <c r="BD38" s="348"/>
      <c r="BE38" s="349"/>
      <c r="BF38" s="347"/>
      <c r="BG38" s="348"/>
      <c r="BH38" s="348"/>
      <c r="BI38" s="349"/>
      <c r="BJ38" s="347">
        <f>AX38+BB38+BF38</f>
        <v>0</v>
      </c>
      <c r="BK38" s="348"/>
      <c r="BL38" s="348"/>
      <c r="BM38" s="348"/>
      <c r="BN38" s="349"/>
      <c r="BO38" s="347"/>
      <c r="BP38" s="348"/>
      <c r="BQ38" s="348"/>
      <c r="BR38" s="349"/>
      <c r="BS38" s="347"/>
      <c r="BT38" s="348"/>
      <c r="BU38" s="348"/>
      <c r="BV38" s="349"/>
      <c r="BW38" s="347"/>
      <c r="BX38" s="348"/>
      <c r="BY38" s="348"/>
      <c r="BZ38" s="349"/>
      <c r="CA38" s="347">
        <f>BO38+BS38+BW38</f>
        <v>0</v>
      </c>
      <c r="CB38" s="348"/>
      <c r="CC38" s="348"/>
      <c r="CD38" s="348"/>
      <c r="CE38" s="349"/>
    </row>
    <row r="39" spans="1:83" ht="32.1" customHeight="1">
      <c r="A39" s="366" t="str">
        <f>IF(B54="","",B54)</f>
        <v>c</v>
      </c>
      <c r="B39" s="367"/>
      <c r="C39" s="368"/>
      <c r="D39" s="372" t="str">
        <f>H54</f>
        <v>CCC</v>
      </c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4"/>
      <c r="P39" s="357">
        <f>P40</f>
        <v>0</v>
      </c>
      <c r="Q39" s="358"/>
      <c r="R39" s="358"/>
      <c r="S39" s="359"/>
      <c r="T39" s="357">
        <f>T40+P39</f>
        <v>0</v>
      </c>
      <c r="U39" s="358"/>
      <c r="V39" s="358"/>
      <c r="W39" s="359"/>
      <c r="X39" s="357">
        <f>X40+T39</f>
        <v>0</v>
      </c>
      <c r="Y39" s="358"/>
      <c r="Z39" s="358"/>
      <c r="AA39" s="359"/>
      <c r="AB39" s="363">
        <f>X39</f>
        <v>0</v>
      </c>
      <c r="AC39" s="364"/>
      <c r="AD39" s="364"/>
      <c r="AE39" s="364"/>
      <c r="AF39" s="365"/>
      <c r="AG39" s="357">
        <f>X39+AG40</f>
        <v>0</v>
      </c>
      <c r="AH39" s="358"/>
      <c r="AI39" s="358"/>
      <c r="AJ39" s="359"/>
      <c r="AK39" s="357">
        <f>AK40+AG39</f>
        <v>0</v>
      </c>
      <c r="AL39" s="358"/>
      <c r="AM39" s="358"/>
      <c r="AN39" s="359"/>
      <c r="AO39" s="357">
        <f>AO40+AK39</f>
        <v>0</v>
      </c>
      <c r="AP39" s="358"/>
      <c r="AQ39" s="358"/>
      <c r="AR39" s="359"/>
      <c r="AS39" s="360">
        <f>AO39</f>
        <v>0</v>
      </c>
      <c r="AT39" s="361"/>
      <c r="AU39" s="361"/>
      <c r="AV39" s="361"/>
      <c r="AW39" s="362"/>
      <c r="AX39" s="357">
        <f>AO39+AX40</f>
        <v>0</v>
      </c>
      <c r="AY39" s="358"/>
      <c r="AZ39" s="358"/>
      <c r="BA39" s="359"/>
      <c r="BB39" s="357">
        <f>BB40+AX39</f>
        <v>0</v>
      </c>
      <c r="BC39" s="358"/>
      <c r="BD39" s="358"/>
      <c r="BE39" s="359"/>
      <c r="BF39" s="357">
        <f>BF40+BB39</f>
        <v>0</v>
      </c>
      <c r="BG39" s="358"/>
      <c r="BH39" s="358"/>
      <c r="BI39" s="359"/>
      <c r="BJ39" s="360">
        <f>BF39</f>
        <v>0</v>
      </c>
      <c r="BK39" s="361"/>
      <c r="BL39" s="361"/>
      <c r="BM39" s="361"/>
      <c r="BN39" s="362"/>
      <c r="BO39" s="357">
        <f>BF39+BO40</f>
        <v>0</v>
      </c>
      <c r="BP39" s="358"/>
      <c r="BQ39" s="358"/>
      <c r="BR39" s="359"/>
      <c r="BS39" s="357">
        <f>BS40+BO39</f>
        <v>0</v>
      </c>
      <c r="BT39" s="358"/>
      <c r="BU39" s="358"/>
      <c r="BV39" s="359"/>
      <c r="BW39" s="357">
        <f>BW40+BS39</f>
        <v>0</v>
      </c>
      <c r="BX39" s="358"/>
      <c r="BY39" s="358"/>
      <c r="BZ39" s="359"/>
      <c r="CA39" s="360">
        <f>BW39</f>
        <v>0</v>
      </c>
      <c r="CB39" s="361"/>
      <c r="CC39" s="361"/>
      <c r="CD39" s="361"/>
      <c r="CE39" s="362"/>
    </row>
    <row r="40" spans="1:83" ht="21.95" customHeight="1">
      <c r="A40" s="369"/>
      <c r="B40" s="370"/>
      <c r="C40" s="371"/>
      <c r="D40" s="375" t="s">
        <v>28</v>
      </c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7"/>
      <c r="P40" s="347"/>
      <c r="Q40" s="348"/>
      <c r="R40" s="348"/>
      <c r="S40" s="349"/>
      <c r="T40" s="347"/>
      <c r="U40" s="348"/>
      <c r="V40" s="348"/>
      <c r="W40" s="349"/>
      <c r="X40" s="347"/>
      <c r="Y40" s="348"/>
      <c r="Z40" s="348"/>
      <c r="AA40" s="349"/>
      <c r="AB40" s="378">
        <f>P40+T40+X40</f>
        <v>0</v>
      </c>
      <c r="AC40" s="379"/>
      <c r="AD40" s="379"/>
      <c r="AE40" s="379"/>
      <c r="AF40" s="380"/>
      <c r="AG40" s="347"/>
      <c r="AH40" s="348"/>
      <c r="AI40" s="348"/>
      <c r="AJ40" s="349"/>
      <c r="AK40" s="347"/>
      <c r="AL40" s="348"/>
      <c r="AM40" s="348"/>
      <c r="AN40" s="349"/>
      <c r="AO40" s="347"/>
      <c r="AP40" s="348"/>
      <c r="AQ40" s="348"/>
      <c r="AR40" s="349"/>
      <c r="AS40" s="347">
        <f>AG40+AK40+AO40</f>
        <v>0</v>
      </c>
      <c r="AT40" s="348"/>
      <c r="AU40" s="348"/>
      <c r="AV40" s="348"/>
      <c r="AW40" s="349"/>
      <c r="AX40" s="347"/>
      <c r="AY40" s="348"/>
      <c r="AZ40" s="348"/>
      <c r="BA40" s="349"/>
      <c r="BB40" s="347"/>
      <c r="BC40" s="348"/>
      <c r="BD40" s="348"/>
      <c r="BE40" s="349"/>
      <c r="BF40" s="347"/>
      <c r="BG40" s="348"/>
      <c r="BH40" s="348"/>
      <c r="BI40" s="349"/>
      <c r="BJ40" s="347">
        <f>AX40+BB40+BF40</f>
        <v>0</v>
      </c>
      <c r="BK40" s="348"/>
      <c r="BL40" s="348"/>
      <c r="BM40" s="348"/>
      <c r="BN40" s="349"/>
      <c r="BO40" s="347"/>
      <c r="BP40" s="348"/>
      <c r="BQ40" s="348"/>
      <c r="BR40" s="349"/>
      <c r="BS40" s="347"/>
      <c r="BT40" s="348"/>
      <c r="BU40" s="348"/>
      <c r="BV40" s="349"/>
      <c r="BW40" s="347"/>
      <c r="BX40" s="348"/>
      <c r="BY40" s="348"/>
      <c r="BZ40" s="349"/>
      <c r="CA40" s="347">
        <f>BO40+BS40+BW40</f>
        <v>0</v>
      </c>
      <c r="CB40" s="348"/>
      <c r="CC40" s="348"/>
      <c r="CD40" s="348"/>
      <c r="CE40" s="349"/>
    </row>
    <row r="41" spans="1:83" ht="32.1" customHeight="1">
      <c r="A41" s="366" t="str">
        <f>IF(B55="","",B55)</f>
        <v>d</v>
      </c>
      <c r="B41" s="367"/>
      <c r="C41" s="368"/>
      <c r="D41" s="372" t="str">
        <f>IF(H55="","",H55)</f>
        <v>DDD</v>
      </c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4"/>
      <c r="P41" s="357">
        <f>P42</f>
        <v>0</v>
      </c>
      <c r="Q41" s="358"/>
      <c r="R41" s="358"/>
      <c r="S41" s="359"/>
      <c r="T41" s="357">
        <f>T42+P41</f>
        <v>0</v>
      </c>
      <c r="U41" s="358"/>
      <c r="V41" s="358"/>
      <c r="W41" s="359"/>
      <c r="X41" s="357">
        <f>X42+T41</f>
        <v>0</v>
      </c>
      <c r="Y41" s="358"/>
      <c r="Z41" s="358"/>
      <c r="AA41" s="359"/>
      <c r="AB41" s="363">
        <f>X41</f>
        <v>0</v>
      </c>
      <c r="AC41" s="364"/>
      <c r="AD41" s="364"/>
      <c r="AE41" s="364"/>
      <c r="AF41" s="365"/>
      <c r="AG41" s="357">
        <f>X41+AG42</f>
        <v>0</v>
      </c>
      <c r="AH41" s="358"/>
      <c r="AI41" s="358"/>
      <c r="AJ41" s="359"/>
      <c r="AK41" s="357">
        <f>AK42+AG41</f>
        <v>0</v>
      </c>
      <c r="AL41" s="358"/>
      <c r="AM41" s="358"/>
      <c r="AN41" s="359"/>
      <c r="AO41" s="357">
        <f>AO42+AK41</f>
        <v>0</v>
      </c>
      <c r="AP41" s="358"/>
      <c r="AQ41" s="358"/>
      <c r="AR41" s="359"/>
      <c r="AS41" s="360">
        <f>AO41</f>
        <v>0</v>
      </c>
      <c r="AT41" s="361"/>
      <c r="AU41" s="361"/>
      <c r="AV41" s="361"/>
      <c r="AW41" s="362"/>
      <c r="AX41" s="357">
        <f>AO41+AX42</f>
        <v>0</v>
      </c>
      <c r="AY41" s="358"/>
      <c r="AZ41" s="358"/>
      <c r="BA41" s="359"/>
      <c r="BB41" s="357">
        <f>BB42+AX41</f>
        <v>0</v>
      </c>
      <c r="BC41" s="358"/>
      <c r="BD41" s="358"/>
      <c r="BE41" s="359"/>
      <c r="BF41" s="357">
        <f>BF42+BB41</f>
        <v>0</v>
      </c>
      <c r="BG41" s="358"/>
      <c r="BH41" s="358"/>
      <c r="BI41" s="359"/>
      <c r="BJ41" s="360">
        <f>BF41</f>
        <v>0</v>
      </c>
      <c r="BK41" s="361"/>
      <c r="BL41" s="361"/>
      <c r="BM41" s="361"/>
      <c r="BN41" s="362"/>
      <c r="BO41" s="357">
        <f>BF41+BO42</f>
        <v>0</v>
      </c>
      <c r="BP41" s="358"/>
      <c r="BQ41" s="358"/>
      <c r="BR41" s="359"/>
      <c r="BS41" s="357">
        <f>BS42+BO41</f>
        <v>0</v>
      </c>
      <c r="BT41" s="358"/>
      <c r="BU41" s="358"/>
      <c r="BV41" s="359"/>
      <c r="BW41" s="357">
        <f>BW42+BS41</f>
        <v>0</v>
      </c>
      <c r="BX41" s="358"/>
      <c r="BY41" s="358"/>
      <c r="BZ41" s="359"/>
      <c r="CA41" s="360">
        <f>BW41</f>
        <v>0</v>
      </c>
      <c r="CB41" s="361"/>
      <c r="CC41" s="361"/>
      <c r="CD41" s="361"/>
      <c r="CE41" s="362"/>
    </row>
    <row r="42" spans="1:83" ht="21.95" customHeight="1">
      <c r="A42" s="369"/>
      <c r="B42" s="370"/>
      <c r="C42" s="371"/>
      <c r="D42" s="375" t="s">
        <v>28</v>
      </c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7"/>
      <c r="P42" s="347"/>
      <c r="Q42" s="348"/>
      <c r="R42" s="348"/>
      <c r="S42" s="349"/>
      <c r="T42" s="347"/>
      <c r="U42" s="348"/>
      <c r="V42" s="348"/>
      <c r="W42" s="349"/>
      <c r="X42" s="347"/>
      <c r="Y42" s="348"/>
      <c r="Z42" s="348"/>
      <c r="AA42" s="349"/>
      <c r="AB42" s="378">
        <f>P42+T42+X42</f>
        <v>0</v>
      </c>
      <c r="AC42" s="379"/>
      <c r="AD42" s="379"/>
      <c r="AE42" s="379"/>
      <c r="AF42" s="380"/>
      <c r="AG42" s="347"/>
      <c r="AH42" s="348"/>
      <c r="AI42" s="348"/>
      <c r="AJ42" s="349"/>
      <c r="AK42" s="347"/>
      <c r="AL42" s="348"/>
      <c r="AM42" s="348"/>
      <c r="AN42" s="349"/>
      <c r="AO42" s="347"/>
      <c r="AP42" s="348"/>
      <c r="AQ42" s="348"/>
      <c r="AR42" s="349"/>
      <c r="AS42" s="347">
        <f>AG42+AK42+AO42</f>
        <v>0</v>
      </c>
      <c r="AT42" s="348"/>
      <c r="AU42" s="348"/>
      <c r="AV42" s="348"/>
      <c r="AW42" s="349"/>
      <c r="AX42" s="347"/>
      <c r="AY42" s="348"/>
      <c r="AZ42" s="348"/>
      <c r="BA42" s="349"/>
      <c r="BB42" s="347"/>
      <c r="BC42" s="348"/>
      <c r="BD42" s="348"/>
      <c r="BE42" s="349"/>
      <c r="BF42" s="347"/>
      <c r="BG42" s="348"/>
      <c r="BH42" s="348"/>
      <c r="BI42" s="349"/>
      <c r="BJ42" s="347">
        <f>AX42+BB42+BF42</f>
        <v>0</v>
      </c>
      <c r="BK42" s="348"/>
      <c r="BL42" s="348"/>
      <c r="BM42" s="348"/>
      <c r="BN42" s="349"/>
      <c r="BO42" s="347"/>
      <c r="BP42" s="348"/>
      <c r="BQ42" s="348"/>
      <c r="BR42" s="349"/>
      <c r="BS42" s="347"/>
      <c r="BT42" s="348"/>
      <c r="BU42" s="348"/>
      <c r="BV42" s="349"/>
      <c r="BW42" s="347"/>
      <c r="BX42" s="348"/>
      <c r="BY42" s="348"/>
      <c r="BZ42" s="349"/>
      <c r="CA42" s="347">
        <f>BO42+BS42+BW42</f>
        <v>0</v>
      </c>
      <c r="CB42" s="348"/>
      <c r="CC42" s="348"/>
      <c r="CD42" s="348"/>
      <c r="CE42" s="349"/>
    </row>
    <row r="43" spans="1:83" ht="12.75" customHeight="1"/>
    <row r="44" spans="1:83" ht="18.75" customHeight="1" thickBot="1">
      <c r="A44" s="15" t="s">
        <v>29</v>
      </c>
      <c r="AB44" s="346">
        <f>AB30+AB32+AB34+AB36+AB38+AB40+AB42</f>
        <v>0</v>
      </c>
      <c r="AC44" s="346"/>
      <c r="AD44" s="346"/>
      <c r="AE44" s="346"/>
      <c r="AF44" s="346"/>
      <c r="AS44" s="346">
        <f>AS30+AS32+AS34+AS36+AS38+AS40+AS42</f>
        <v>0</v>
      </c>
      <c r="AT44" s="346"/>
      <c r="AU44" s="346"/>
      <c r="AV44" s="346"/>
      <c r="AW44" s="346"/>
      <c r="BJ44" s="346">
        <f>BJ30+BJ32+BJ34+BJ36+BJ38+BJ40+BJ42</f>
        <v>0</v>
      </c>
      <c r="BK44" s="346"/>
      <c r="BL44" s="346"/>
      <c r="BM44" s="346"/>
      <c r="BN44" s="346"/>
      <c r="CA44" s="346">
        <f>CA30+CA32+CA34+CA36+CA38+CA40+CA42</f>
        <v>0</v>
      </c>
      <c r="CB44" s="346"/>
      <c r="CC44" s="346"/>
      <c r="CD44" s="346"/>
      <c r="CE44" s="346"/>
    </row>
    <row r="45" spans="1:83" ht="15.75" customHeight="1"/>
    <row r="46" spans="1:83" ht="15" customHeight="1">
      <c r="A46" s="295" t="s">
        <v>30</v>
      </c>
      <c r="C46" s="296"/>
      <c r="D46" s="297"/>
      <c r="E46" s="297"/>
      <c r="F46" s="297"/>
      <c r="G46" s="297"/>
      <c r="H46" s="297"/>
      <c r="I46" s="297"/>
      <c r="J46" s="297"/>
      <c r="K46" s="297"/>
    </row>
    <row r="47" spans="1:83" ht="15" customHeight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</row>
    <row r="48" spans="1:83" ht="15" customHeight="1">
      <c r="A48" s="297"/>
      <c r="B48" s="350" t="s">
        <v>31</v>
      </c>
      <c r="C48" s="351"/>
      <c r="D48" s="351"/>
      <c r="E48" s="351"/>
      <c r="F48" s="351"/>
      <c r="G48" s="352"/>
      <c r="H48" s="356" t="s">
        <v>32</v>
      </c>
      <c r="I48" s="356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</row>
    <row r="49" spans="1:81" ht="15" customHeight="1">
      <c r="A49" s="16"/>
      <c r="B49" s="353" t="s">
        <v>33</v>
      </c>
      <c r="C49" s="354"/>
      <c r="D49" s="354"/>
      <c r="E49" s="354"/>
      <c r="F49" s="354"/>
      <c r="G49" s="355"/>
      <c r="H49" s="298" t="s">
        <v>34</v>
      </c>
      <c r="I49" s="299"/>
      <c r="J49" s="299"/>
      <c r="K49" s="299"/>
      <c r="L49" s="299"/>
      <c r="M49" s="299"/>
      <c r="N49" s="299"/>
      <c r="O49" s="299"/>
      <c r="P49" s="299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1"/>
    </row>
    <row r="50" spans="1:81" ht="15" customHeight="1">
      <c r="A50" s="16"/>
      <c r="B50" s="353" t="s">
        <v>35</v>
      </c>
      <c r="C50" s="354"/>
      <c r="D50" s="354"/>
      <c r="E50" s="354"/>
      <c r="F50" s="354"/>
      <c r="G50" s="355"/>
      <c r="H50" s="302" t="s">
        <v>36</v>
      </c>
      <c r="I50" s="303"/>
      <c r="J50" s="303"/>
      <c r="K50" s="303"/>
      <c r="L50" s="303"/>
      <c r="M50" s="303"/>
      <c r="N50" s="303"/>
      <c r="O50" s="303"/>
      <c r="P50" s="303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1"/>
    </row>
    <row r="51" spans="1:81" ht="15" customHeight="1">
      <c r="A51" s="16"/>
      <c r="B51" s="340" t="s">
        <v>33</v>
      </c>
      <c r="C51" s="341"/>
      <c r="D51" s="341"/>
      <c r="E51" s="341"/>
      <c r="F51" s="341"/>
      <c r="G51" s="342"/>
      <c r="H51" s="298" t="s">
        <v>37</v>
      </c>
      <c r="I51" s="299"/>
      <c r="J51" s="299"/>
      <c r="K51" s="299"/>
      <c r="L51" s="299"/>
      <c r="M51" s="299"/>
      <c r="N51" s="299"/>
      <c r="O51" s="299"/>
      <c r="P51" s="299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1"/>
    </row>
    <row r="52" spans="1:81" ht="15" customHeight="1">
      <c r="A52" s="16"/>
      <c r="B52" s="343" t="s">
        <v>38</v>
      </c>
      <c r="C52" s="344"/>
      <c r="D52" s="344"/>
      <c r="E52" s="344"/>
      <c r="F52" s="344"/>
      <c r="G52" s="345"/>
      <c r="H52" s="298" t="s">
        <v>39</v>
      </c>
      <c r="I52" s="299"/>
      <c r="J52" s="299"/>
      <c r="K52" s="299"/>
      <c r="L52" s="299"/>
      <c r="M52" s="299"/>
      <c r="N52" s="299"/>
      <c r="O52" s="299"/>
      <c r="P52" s="299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1"/>
    </row>
    <row r="53" spans="1:81" ht="15" customHeight="1">
      <c r="A53" s="16"/>
      <c r="B53" s="343" t="s">
        <v>40</v>
      </c>
      <c r="C53" s="344"/>
      <c r="D53" s="344"/>
      <c r="E53" s="344"/>
      <c r="F53" s="344"/>
      <c r="G53" s="345"/>
      <c r="H53" s="302" t="s">
        <v>41</v>
      </c>
      <c r="I53" s="303"/>
      <c r="J53" s="303"/>
      <c r="K53" s="303"/>
      <c r="L53" s="303"/>
      <c r="M53" s="303"/>
      <c r="N53" s="303"/>
      <c r="O53" s="303"/>
      <c r="P53" s="303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1"/>
    </row>
    <row r="54" spans="1:81" ht="15" customHeight="1">
      <c r="A54" s="16"/>
      <c r="B54" s="343" t="s">
        <v>42</v>
      </c>
      <c r="C54" s="344"/>
      <c r="D54" s="344"/>
      <c r="E54" s="344"/>
      <c r="F54" s="344"/>
      <c r="G54" s="345"/>
      <c r="H54" s="304" t="s">
        <v>43</v>
      </c>
      <c r="I54" s="305"/>
      <c r="J54" s="305"/>
      <c r="K54" s="305"/>
      <c r="L54" s="305"/>
      <c r="M54" s="305"/>
      <c r="N54" s="305"/>
      <c r="O54" s="305"/>
      <c r="P54" s="305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1"/>
    </row>
    <row r="55" spans="1:81" ht="15" customHeight="1">
      <c r="A55" s="297"/>
      <c r="B55" s="343" t="s">
        <v>44</v>
      </c>
      <c r="C55" s="344"/>
      <c r="D55" s="344"/>
      <c r="E55" s="344"/>
      <c r="F55" s="344"/>
      <c r="G55" s="345"/>
      <c r="H55" s="304" t="s">
        <v>45</v>
      </c>
      <c r="I55" s="305"/>
      <c r="J55" s="305"/>
      <c r="K55" s="305"/>
      <c r="L55" s="305"/>
      <c r="M55" s="305"/>
      <c r="N55" s="305"/>
      <c r="O55" s="305"/>
      <c r="P55" s="305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1"/>
    </row>
    <row r="56" spans="1:81" ht="15" customHeight="1">
      <c r="A56" s="297"/>
    </row>
    <row r="57" spans="1:81" ht="15" customHeight="1">
      <c r="A57" s="297"/>
      <c r="B57" s="306" t="s">
        <v>46</v>
      </c>
      <c r="C57" s="307"/>
      <c r="D57" s="307"/>
      <c r="E57" s="307"/>
      <c r="F57" s="307"/>
      <c r="G57" s="307"/>
      <c r="H57" s="307"/>
      <c r="I57" s="297"/>
      <c r="J57" s="297"/>
    </row>
    <row r="58" spans="1:81" ht="15" customHeight="1"/>
    <row r="59" spans="1:81" s="7" customFormat="1" ht="90" customHeight="1"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AE59" s="337"/>
      <c r="AF59" s="337"/>
      <c r="AG59" s="337"/>
      <c r="AH59" s="337"/>
      <c r="AI59" s="337"/>
      <c r="AJ59" s="337"/>
      <c r="AK59" s="337"/>
      <c r="AL59" s="337"/>
      <c r="AM59" s="337"/>
      <c r="AN59" s="337"/>
      <c r="AO59" s="337"/>
      <c r="AP59" s="337"/>
      <c r="AQ59" s="337"/>
      <c r="AR59" s="337"/>
      <c r="AS59" s="337"/>
      <c r="AT59" s="337"/>
      <c r="AU59" s="337"/>
      <c r="AV59" s="337"/>
      <c r="AW59" s="337"/>
      <c r="AX59" s="337"/>
      <c r="AY59" s="337"/>
      <c r="AZ59" s="337"/>
      <c r="BA59" s="337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6"/>
      <c r="BR59" s="336"/>
      <c r="BS59" s="336"/>
      <c r="BT59" s="336"/>
      <c r="BU59" s="336"/>
      <c r="BV59" s="336"/>
      <c r="BW59" s="336"/>
      <c r="BX59" s="336"/>
      <c r="BY59" s="336"/>
      <c r="BZ59" s="336"/>
      <c r="CA59" s="336"/>
      <c r="CB59" s="336"/>
      <c r="CC59" s="336"/>
    </row>
    <row r="60" spans="1:81" s="7" customFormat="1" ht="20.100000000000001" customHeight="1">
      <c r="C60" s="339" t="s">
        <v>47</v>
      </c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AE60" s="338" t="s">
        <v>48</v>
      </c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G60" s="335" t="s">
        <v>49</v>
      </c>
      <c r="BH60" s="335"/>
      <c r="BI60" s="335"/>
      <c r="BJ60" s="335"/>
      <c r="BK60" s="335"/>
      <c r="BL60" s="335"/>
      <c r="BM60" s="335"/>
      <c r="BN60" s="335"/>
      <c r="BO60" s="335"/>
      <c r="BP60" s="335"/>
      <c r="BQ60" s="335"/>
      <c r="BR60" s="335"/>
      <c r="BS60" s="335"/>
      <c r="BT60" s="335"/>
      <c r="BU60" s="335"/>
      <c r="BV60" s="335"/>
      <c r="BW60" s="335"/>
      <c r="BX60" s="335"/>
      <c r="BY60" s="335"/>
      <c r="BZ60" s="335"/>
      <c r="CA60" s="335"/>
      <c r="CB60" s="335"/>
      <c r="CC60" s="335"/>
    </row>
  </sheetData>
  <mergeCells count="421">
    <mergeCell ref="A1:CE1"/>
    <mergeCell ref="A2:CE2"/>
    <mergeCell ref="Q4:BQ4"/>
    <mergeCell ref="Y6:AB7"/>
    <mergeCell ref="AC6:BD6"/>
    <mergeCell ref="BE6:BH7"/>
    <mergeCell ref="AC7:AF7"/>
    <mergeCell ref="AG7:AJ7"/>
    <mergeCell ref="AK7:AN7"/>
    <mergeCell ref="AO7:AR7"/>
    <mergeCell ref="AS7:AV7"/>
    <mergeCell ref="AW7:AZ7"/>
    <mergeCell ref="BA7:BD7"/>
    <mergeCell ref="Y8:AB8"/>
    <mergeCell ref="AC8:AF8"/>
    <mergeCell ref="AG8:AJ8"/>
    <mergeCell ref="AK8:AN8"/>
    <mergeCell ref="AO8:AR8"/>
    <mergeCell ref="AS8:AV8"/>
    <mergeCell ref="AW8:AZ8"/>
    <mergeCell ref="BA8:BD8"/>
    <mergeCell ref="BE8:BH8"/>
    <mergeCell ref="Y9:AB9"/>
    <mergeCell ref="AC9:AF9"/>
    <mergeCell ref="AG9:AJ9"/>
    <mergeCell ref="AK9:AN9"/>
    <mergeCell ref="AO9:AR9"/>
    <mergeCell ref="AS9:AV9"/>
    <mergeCell ref="AW9:AZ9"/>
    <mergeCell ref="BA9:BD9"/>
    <mergeCell ref="BE9:BH9"/>
    <mergeCell ref="Y10:AB10"/>
    <mergeCell ref="AC10:AF10"/>
    <mergeCell ref="AG10:AJ10"/>
    <mergeCell ref="AK10:AN10"/>
    <mergeCell ref="AO10:AR10"/>
    <mergeCell ref="AS10:AV10"/>
    <mergeCell ref="AW10:AZ10"/>
    <mergeCell ref="BA10:BD10"/>
    <mergeCell ref="BE10:BH10"/>
    <mergeCell ref="AW11:AZ11"/>
    <mergeCell ref="BA11:BD11"/>
    <mergeCell ref="BE11:BH11"/>
    <mergeCell ref="Y12:AB12"/>
    <mergeCell ref="AC12:AF12"/>
    <mergeCell ref="AG12:AJ12"/>
    <mergeCell ref="AK12:AN12"/>
    <mergeCell ref="AO12:AR12"/>
    <mergeCell ref="AS12:AV12"/>
    <mergeCell ref="AW12:AZ12"/>
    <mergeCell ref="Y11:AB11"/>
    <mergeCell ref="AC11:AF11"/>
    <mergeCell ref="AG11:AJ11"/>
    <mergeCell ref="AK11:AN11"/>
    <mergeCell ref="AO11:AR11"/>
    <mergeCell ref="AS11:AV11"/>
    <mergeCell ref="BA12:BD12"/>
    <mergeCell ref="BE12:BH12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E15:BH15"/>
    <mergeCell ref="Y16:AB16"/>
    <mergeCell ref="AC16:AF16"/>
    <mergeCell ref="AG16:AJ16"/>
    <mergeCell ref="AK16:AN16"/>
    <mergeCell ref="AO16:AR16"/>
    <mergeCell ref="AS16:AV16"/>
    <mergeCell ref="AW16:AZ16"/>
    <mergeCell ref="Y15:AB15"/>
    <mergeCell ref="AC15:AF15"/>
    <mergeCell ref="AG15:AJ15"/>
    <mergeCell ref="AK15:AN15"/>
    <mergeCell ref="AO15:AR15"/>
    <mergeCell ref="AS15:AV15"/>
    <mergeCell ref="BA16:BD16"/>
    <mergeCell ref="BE16:BH16"/>
    <mergeCell ref="Y19:AB19"/>
    <mergeCell ref="AC19:AF19"/>
    <mergeCell ref="AG19:AJ19"/>
    <mergeCell ref="AK19:AN19"/>
    <mergeCell ref="AO19:AR19"/>
    <mergeCell ref="AS19:AV19"/>
    <mergeCell ref="AW19:AZ19"/>
    <mergeCell ref="BA19:BD19"/>
    <mergeCell ref="AW15:AZ15"/>
    <mergeCell ref="BA15:BD15"/>
    <mergeCell ref="BE17:BH17"/>
    <mergeCell ref="Y18:AB18"/>
    <mergeCell ref="AC18:AF18"/>
    <mergeCell ref="AG18:AJ18"/>
    <mergeCell ref="AK18:AN18"/>
    <mergeCell ref="AO18:AR18"/>
    <mergeCell ref="AS18:AV18"/>
    <mergeCell ref="AW18:AZ18"/>
    <mergeCell ref="BA18:BD18"/>
    <mergeCell ref="BE18:BH18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9:BH19"/>
    <mergeCell ref="AC21:AF21"/>
    <mergeCell ref="AG21:AJ21"/>
    <mergeCell ref="AK21:AN21"/>
    <mergeCell ref="AO21:AR21"/>
    <mergeCell ref="AS21:AV21"/>
    <mergeCell ref="AW21:AZ21"/>
    <mergeCell ref="BA21:BD21"/>
    <mergeCell ref="BA23:BD23"/>
    <mergeCell ref="A25:CE25"/>
    <mergeCell ref="A26:CE26"/>
    <mergeCell ref="A27:C28"/>
    <mergeCell ref="D27:O28"/>
    <mergeCell ref="P27:AA27"/>
    <mergeCell ref="AB27:AF27"/>
    <mergeCell ref="AG27:AR27"/>
    <mergeCell ref="AS27:AW27"/>
    <mergeCell ref="AX27:BI27"/>
    <mergeCell ref="BJ27:BN27"/>
    <mergeCell ref="BO27:BZ27"/>
    <mergeCell ref="CA27:CE27"/>
    <mergeCell ref="P28:S28"/>
    <mergeCell ref="T28:W28"/>
    <mergeCell ref="X28:AA28"/>
    <mergeCell ref="AB28:AF28"/>
    <mergeCell ref="AG28:AJ28"/>
    <mergeCell ref="AK28:AN28"/>
    <mergeCell ref="AO28:AR28"/>
    <mergeCell ref="BS28:BV28"/>
    <mergeCell ref="BW28:BZ28"/>
    <mergeCell ref="CA28:CE28"/>
    <mergeCell ref="BB28:BE28"/>
    <mergeCell ref="BF28:BI28"/>
    <mergeCell ref="A29:C30"/>
    <mergeCell ref="D29:O29"/>
    <mergeCell ref="P29:S29"/>
    <mergeCell ref="T29:W29"/>
    <mergeCell ref="X29:AA29"/>
    <mergeCell ref="AB29:AF29"/>
    <mergeCell ref="AG29:AJ29"/>
    <mergeCell ref="AS28:AW28"/>
    <mergeCell ref="AX28:BA28"/>
    <mergeCell ref="AK30:AN30"/>
    <mergeCell ref="AO30:AR30"/>
    <mergeCell ref="AS30:AW30"/>
    <mergeCell ref="AX30:BA30"/>
    <mergeCell ref="BO28:BR28"/>
    <mergeCell ref="BJ29:BN29"/>
    <mergeCell ref="BO29:BR29"/>
    <mergeCell ref="BS29:BV29"/>
    <mergeCell ref="BW29:BZ29"/>
    <mergeCell ref="CA29:CE29"/>
    <mergeCell ref="D30:O30"/>
    <mergeCell ref="P30:S30"/>
    <mergeCell ref="T30:W30"/>
    <mergeCell ref="X30:AA30"/>
    <mergeCell ref="AB30:AF30"/>
    <mergeCell ref="AK29:AN29"/>
    <mergeCell ref="AO29:AR29"/>
    <mergeCell ref="AS29:AW29"/>
    <mergeCell ref="AX29:BA29"/>
    <mergeCell ref="BB29:BE29"/>
    <mergeCell ref="BF29:BI29"/>
    <mergeCell ref="BJ30:BN30"/>
    <mergeCell ref="BO30:BR30"/>
    <mergeCell ref="BS30:BV30"/>
    <mergeCell ref="BW30:BZ30"/>
    <mergeCell ref="CA30:CE30"/>
    <mergeCell ref="AG30:AJ30"/>
    <mergeCell ref="P31:S31"/>
    <mergeCell ref="T31:W31"/>
    <mergeCell ref="X31:AA31"/>
    <mergeCell ref="AB31:AF31"/>
    <mergeCell ref="D32:O32"/>
    <mergeCell ref="P32:S32"/>
    <mergeCell ref="T32:W32"/>
    <mergeCell ref="X32:AA32"/>
    <mergeCell ref="BJ28:BN28"/>
    <mergeCell ref="BF30:BI30"/>
    <mergeCell ref="BF31:BI31"/>
    <mergeCell ref="BJ31:BN31"/>
    <mergeCell ref="BB30:BE30"/>
    <mergeCell ref="BO31:BR31"/>
    <mergeCell ref="BS31:BV31"/>
    <mergeCell ref="BW31:BZ31"/>
    <mergeCell ref="CA31:CE31"/>
    <mergeCell ref="AG31:AJ31"/>
    <mergeCell ref="AK31:AN31"/>
    <mergeCell ref="AO31:AR31"/>
    <mergeCell ref="AS31:AW31"/>
    <mergeCell ref="AX31:BA31"/>
    <mergeCell ref="BB31:BE31"/>
    <mergeCell ref="CA32:CE32"/>
    <mergeCell ref="A33:C34"/>
    <mergeCell ref="D33:O33"/>
    <mergeCell ref="P33:S33"/>
    <mergeCell ref="T33:W33"/>
    <mergeCell ref="X33:AA33"/>
    <mergeCell ref="AB33:AF33"/>
    <mergeCell ref="AG33:AJ33"/>
    <mergeCell ref="AK33:AN33"/>
    <mergeCell ref="AO33:AR33"/>
    <mergeCell ref="BB32:BE32"/>
    <mergeCell ref="BF32:BI32"/>
    <mergeCell ref="BJ32:BN32"/>
    <mergeCell ref="BO32:BR32"/>
    <mergeCell ref="BS32:BV32"/>
    <mergeCell ref="BW32:BZ32"/>
    <mergeCell ref="AB32:AF32"/>
    <mergeCell ref="AG32:AJ32"/>
    <mergeCell ref="AK32:AN32"/>
    <mergeCell ref="AO32:AR32"/>
    <mergeCell ref="AS32:AW32"/>
    <mergeCell ref="AX32:BA32"/>
    <mergeCell ref="A31:C32"/>
    <mergeCell ref="D31:O31"/>
    <mergeCell ref="BS33:BV33"/>
    <mergeCell ref="BW33:BZ33"/>
    <mergeCell ref="CA33:CE33"/>
    <mergeCell ref="D34:O34"/>
    <mergeCell ref="P34:S34"/>
    <mergeCell ref="T34:W34"/>
    <mergeCell ref="X34:AA34"/>
    <mergeCell ref="AB34:AF34"/>
    <mergeCell ref="AG34:AJ34"/>
    <mergeCell ref="AK34:AN34"/>
    <mergeCell ref="AS33:AW33"/>
    <mergeCell ref="AX33:BA33"/>
    <mergeCell ref="BB33:BE33"/>
    <mergeCell ref="BF33:BI33"/>
    <mergeCell ref="BJ33:BN33"/>
    <mergeCell ref="BO33:BR33"/>
    <mergeCell ref="BO34:BR34"/>
    <mergeCell ref="BS34:BV34"/>
    <mergeCell ref="BW34:BZ34"/>
    <mergeCell ref="CA34:CE34"/>
    <mergeCell ref="BB34:BE34"/>
    <mergeCell ref="BF34:BI34"/>
    <mergeCell ref="BJ34:BN34"/>
    <mergeCell ref="A35:C36"/>
    <mergeCell ref="D35:O35"/>
    <mergeCell ref="P35:S35"/>
    <mergeCell ref="T35:W35"/>
    <mergeCell ref="X35:AA35"/>
    <mergeCell ref="AB35:AF35"/>
    <mergeCell ref="AO34:AR34"/>
    <mergeCell ref="AS34:AW34"/>
    <mergeCell ref="AX34:BA34"/>
    <mergeCell ref="BF35:BI35"/>
    <mergeCell ref="BJ35:BN35"/>
    <mergeCell ref="BO35:BR35"/>
    <mergeCell ref="BS35:BV35"/>
    <mergeCell ref="BW35:BZ35"/>
    <mergeCell ref="CA35:CE35"/>
    <mergeCell ref="AG35:AJ35"/>
    <mergeCell ref="AK35:AN35"/>
    <mergeCell ref="AO35:AR35"/>
    <mergeCell ref="AS35:AW35"/>
    <mergeCell ref="AX35:BA35"/>
    <mergeCell ref="BB35:BE35"/>
    <mergeCell ref="BJ36:BN36"/>
    <mergeCell ref="BO36:BR36"/>
    <mergeCell ref="BS36:BV36"/>
    <mergeCell ref="BW36:BZ36"/>
    <mergeCell ref="CA36:CE36"/>
    <mergeCell ref="A37:C38"/>
    <mergeCell ref="D37:O37"/>
    <mergeCell ref="P37:S37"/>
    <mergeCell ref="T37:W37"/>
    <mergeCell ref="X37:AA37"/>
    <mergeCell ref="AK36:AN36"/>
    <mergeCell ref="AO36:AR36"/>
    <mergeCell ref="AS36:AW36"/>
    <mergeCell ref="AX36:BA36"/>
    <mergeCell ref="BB36:BE36"/>
    <mergeCell ref="BF36:BI36"/>
    <mergeCell ref="D36:O36"/>
    <mergeCell ref="P36:S36"/>
    <mergeCell ref="T36:W36"/>
    <mergeCell ref="X36:AA36"/>
    <mergeCell ref="AB36:AF36"/>
    <mergeCell ref="AG36:AJ36"/>
    <mergeCell ref="CA37:CE37"/>
    <mergeCell ref="D38:O38"/>
    <mergeCell ref="P38:S38"/>
    <mergeCell ref="T38:W38"/>
    <mergeCell ref="X38:AA38"/>
    <mergeCell ref="AB38:AF38"/>
    <mergeCell ref="AG38:AJ38"/>
    <mergeCell ref="AK38:AN38"/>
    <mergeCell ref="AO38:AR38"/>
    <mergeCell ref="AS38:AW38"/>
    <mergeCell ref="BB37:BE37"/>
    <mergeCell ref="BF37:BI37"/>
    <mergeCell ref="BJ37:BN37"/>
    <mergeCell ref="BO37:BR37"/>
    <mergeCell ref="BS37:BV37"/>
    <mergeCell ref="BW37:BZ37"/>
    <mergeCell ref="AB37:AF37"/>
    <mergeCell ref="AG37:AJ37"/>
    <mergeCell ref="AK37:AN37"/>
    <mergeCell ref="AO37:AR37"/>
    <mergeCell ref="AS37:AW37"/>
    <mergeCell ref="AX37:BA37"/>
    <mergeCell ref="BW38:BZ38"/>
    <mergeCell ref="CA38:CE38"/>
    <mergeCell ref="A39:C40"/>
    <mergeCell ref="D39:O39"/>
    <mergeCell ref="P39:S39"/>
    <mergeCell ref="T39:W39"/>
    <mergeCell ref="X39:AA39"/>
    <mergeCell ref="AB39:AF39"/>
    <mergeCell ref="AG39:AJ39"/>
    <mergeCell ref="AK39:AN39"/>
    <mergeCell ref="AX38:BA38"/>
    <mergeCell ref="BB38:BE38"/>
    <mergeCell ref="BF38:BI38"/>
    <mergeCell ref="BJ38:BN38"/>
    <mergeCell ref="BO38:BR38"/>
    <mergeCell ref="BS38:BV38"/>
    <mergeCell ref="BO39:BR39"/>
    <mergeCell ref="BS39:BV39"/>
    <mergeCell ref="BW39:BZ39"/>
    <mergeCell ref="CA39:CE39"/>
    <mergeCell ref="D40:O40"/>
    <mergeCell ref="P40:S40"/>
    <mergeCell ref="T40:W40"/>
    <mergeCell ref="X40:AA40"/>
    <mergeCell ref="AB40:AF40"/>
    <mergeCell ref="AG40:AJ40"/>
    <mergeCell ref="AO39:AR39"/>
    <mergeCell ref="AS39:AW39"/>
    <mergeCell ref="AX39:BA39"/>
    <mergeCell ref="BB39:BE39"/>
    <mergeCell ref="BF39:BI39"/>
    <mergeCell ref="BJ39:BN39"/>
    <mergeCell ref="BJ40:BN40"/>
    <mergeCell ref="BO40:BR40"/>
    <mergeCell ref="BS40:BV40"/>
    <mergeCell ref="BW40:BZ40"/>
    <mergeCell ref="CA40:CE40"/>
    <mergeCell ref="A41:C42"/>
    <mergeCell ref="D41:O41"/>
    <mergeCell ref="P41:S41"/>
    <mergeCell ref="T41:W41"/>
    <mergeCell ref="X41:AA41"/>
    <mergeCell ref="AK40:AN40"/>
    <mergeCell ref="AO40:AR40"/>
    <mergeCell ref="AS40:AW40"/>
    <mergeCell ref="AX40:BA40"/>
    <mergeCell ref="BB40:BE40"/>
    <mergeCell ref="BF40:BI40"/>
    <mergeCell ref="CA41:CE41"/>
    <mergeCell ref="D42:O42"/>
    <mergeCell ref="P42:S42"/>
    <mergeCell ref="T42:W42"/>
    <mergeCell ref="X42:AA42"/>
    <mergeCell ref="AB42:AF42"/>
    <mergeCell ref="AG42:AJ42"/>
    <mergeCell ref="AK42:AN42"/>
    <mergeCell ref="AO42:AR42"/>
    <mergeCell ref="BB41:BE41"/>
    <mergeCell ref="BF41:BI41"/>
    <mergeCell ref="BJ41:BN41"/>
    <mergeCell ref="BO41:BR41"/>
    <mergeCell ref="BS41:BV41"/>
    <mergeCell ref="BW41:BZ41"/>
    <mergeCell ref="AB41:AF41"/>
    <mergeCell ref="AG41:AJ41"/>
    <mergeCell ref="AK41:AN41"/>
    <mergeCell ref="AO41:AR41"/>
    <mergeCell ref="AS41:AW41"/>
    <mergeCell ref="AX41:BA41"/>
    <mergeCell ref="AB44:AF44"/>
    <mergeCell ref="BW42:BZ42"/>
    <mergeCell ref="CA42:CE42"/>
    <mergeCell ref="B48:G48"/>
    <mergeCell ref="B49:G49"/>
    <mergeCell ref="B50:G50"/>
    <mergeCell ref="AS44:AW44"/>
    <mergeCell ref="BJ44:BN44"/>
    <mergeCell ref="CA44:CE44"/>
    <mergeCell ref="AX42:BA42"/>
    <mergeCell ref="BB42:BE42"/>
    <mergeCell ref="BF42:BI42"/>
    <mergeCell ref="BJ42:BN42"/>
    <mergeCell ref="BO42:BR42"/>
    <mergeCell ref="BS42:BV42"/>
    <mergeCell ref="AS42:AW42"/>
    <mergeCell ref="H48:AF48"/>
    <mergeCell ref="BG60:CC60"/>
    <mergeCell ref="BG59:CC59"/>
    <mergeCell ref="AE59:BA59"/>
    <mergeCell ref="AE60:BA60"/>
    <mergeCell ref="C59:Y59"/>
    <mergeCell ref="C60:Y60"/>
    <mergeCell ref="B51:G51"/>
    <mergeCell ref="B52:G52"/>
    <mergeCell ref="B53:G53"/>
    <mergeCell ref="B54:G54"/>
    <mergeCell ref="B55:G55"/>
  </mergeCells>
  <printOptions horizontalCentered="1"/>
  <pageMargins left="0" right="0" top="0.39370078740157483" bottom="0" header="0.31496062992125984" footer="0.31496062992125984"/>
  <pageSetup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EC03A-5F04-4C40-8E76-138D9DFC3350}">
          <x14:formula1>
            <xm:f>Hoja1!$B$1:$B$36</xm:f>
          </x14:formula1>
          <xm:sqref>A2:CE2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2F2A"/>
  </sheetPr>
  <dimension ref="A1:I40"/>
  <sheetViews>
    <sheetView zoomScaleNormal="100" workbookViewId="0">
      <selection sqref="A1:B4"/>
    </sheetView>
  </sheetViews>
  <sheetFormatPr defaultColWidth="11.42578125" defaultRowHeight="15"/>
  <cols>
    <col min="1" max="2" width="11.42578125" style="7" customWidth="1"/>
    <col min="3" max="3" width="13.5703125" style="7" customWidth="1"/>
    <col min="4" max="4" width="5" style="7" customWidth="1"/>
    <col min="5" max="5" width="15.140625" style="7" customWidth="1"/>
    <col min="6" max="6" width="11.42578125" style="7"/>
    <col min="7" max="7" width="15.140625" style="7" customWidth="1"/>
    <col min="8" max="8" width="11.5703125" style="7" customWidth="1"/>
    <col min="9" max="16384" width="11.42578125" style="7"/>
  </cols>
  <sheetData>
    <row r="1" spans="1:9">
      <c r="A1" s="582" t="s">
        <v>355</v>
      </c>
      <c r="B1" s="583"/>
      <c r="C1" s="49"/>
      <c r="D1" s="49"/>
      <c r="E1" s="49"/>
      <c r="F1" s="49"/>
      <c r="G1" s="49"/>
      <c r="H1" s="50"/>
      <c r="I1" s="51"/>
    </row>
    <row r="2" spans="1:9" ht="57.75" customHeight="1">
      <c r="A2" s="584"/>
      <c r="B2" s="585"/>
      <c r="C2" s="572" t="str">
        <f>VLOOKUP('Hoja de trabajo'!$A$2,Hoja1!$B$1:$C$36,2,FALSE)</f>
        <v>U. de Guanajuato</v>
      </c>
      <c r="D2" s="572"/>
      <c r="E2" s="572"/>
      <c r="F2" s="572"/>
      <c r="G2" s="572"/>
      <c r="H2" s="573"/>
      <c r="I2" s="52"/>
    </row>
    <row r="3" spans="1:9" ht="20.25" customHeight="1">
      <c r="A3" s="584"/>
      <c r="B3" s="585"/>
      <c r="C3" s="572"/>
      <c r="D3" s="572"/>
      <c r="E3" s="572"/>
      <c r="F3" s="572"/>
      <c r="G3" s="572"/>
      <c r="H3" s="573"/>
      <c r="I3" s="52"/>
    </row>
    <row r="4" spans="1:9" ht="21" customHeight="1">
      <c r="A4" s="584"/>
      <c r="B4" s="585"/>
      <c r="C4" s="586" t="s">
        <v>333</v>
      </c>
      <c r="D4" s="586"/>
      <c r="E4" s="586"/>
      <c r="F4" s="586"/>
      <c r="G4" s="586"/>
      <c r="H4" s="587"/>
      <c r="I4" s="53"/>
    </row>
    <row r="5" spans="1:9">
      <c r="A5" s="52"/>
      <c r="C5" s="570" t="s">
        <v>320</v>
      </c>
      <c r="D5" s="570"/>
      <c r="E5" s="570"/>
      <c r="F5" s="570"/>
      <c r="G5" s="570"/>
      <c r="H5" s="571"/>
      <c r="I5" s="52"/>
    </row>
    <row r="6" spans="1:9" ht="22.5">
      <c r="A6" s="588" t="s">
        <v>356</v>
      </c>
      <c r="B6" s="589"/>
      <c r="C6" s="589"/>
      <c r="D6" s="589"/>
      <c r="E6" s="589"/>
      <c r="F6" s="589"/>
      <c r="G6" s="589"/>
      <c r="H6" s="590"/>
      <c r="I6" s="52"/>
    </row>
    <row r="7" spans="1:9">
      <c r="A7" s="52"/>
      <c r="H7" s="54"/>
      <c r="I7" s="52"/>
    </row>
    <row r="8" spans="1:9" ht="21" customHeight="1">
      <c r="A8" s="52"/>
      <c r="E8" s="591" t="s">
        <v>10</v>
      </c>
      <c r="G8" s="596" t="s">
        <v>370</v>
      </c>
      <c r="H8" s="54"/>
      <c r="I8" s="52"/>
    </row>
    <row r="9" spans="1:9" ht="21" customHeight="1">
      <c r="A9" s="574" t="s">
        <v>357</v>
      </c>
      <c r="B9" s="575"/>
      <c r="E9" s="592"/>
      <c r="G9" s="597"/>
      <c r="H9" s="54"/>
      <c r="I9" s="52"/>
    </row>
    <row r="10" spans="1:9">
      <c r="A10" s="52"/>
      <c r="E10" s="57"/>
      <c r="H10" s="54"/>
      <c r="I10" s="52"/>
    </row>
    <row r="11" spans="1:9">
      <c r="A11" s="52"/>
      <c r="B11" s="593" t="s">
        <v>358</v>
      </c>
      <c r="C11" s="593"/>
      <c r="E11" s="59">
        <f>'Fracción I 2025'!L38</f>
        <v>0</v>
      </c>
      <c r="F11" s="60">
        <f>IF(E15=0,0,E11/E15)</f>
        <v>0</v>
      </c>
      <c r="G11" s="57">
        <f>'Edo Act 1er 2025'!E11+E11</f>
        <v>0</v>
      </c>
      <c r="H11" s="66">
        <f>IF(G15=0,0,G11/$G$15)</f>
        <v>0</v>
      </c>
      <c r="I11" s="52"/>
    </row>
    <row r="12" spans="1:9">
      <c r="A12" s="52"/>
      <c r="B12" s="58"/>
      <c r="C12" s="58"/>
      <c r="E12" s="59"/>
      <c r="F12" s="60"/>
      <c r="H12" s="61"/>
      <c r="I12" s="52"/>
    </row>
    <row r="13" spans="1:9">
      <c r="A13" s="52"/>
      <c r="E13" s="57"/>
      <c r="F13" s="60"/>
      <c r="H13" s="61"/>
      <c r="I13" s="52"/>
    </row>
    <row r="14" spans="1:9">
      <c r="A14" s="52"/>
      <c r="E14" s="57"/>
      <c r="F14" s="60"/>
      <c r="H14" s="61"/>
      <c r="I14" s="52"/>
    </row>
    <row r="15" spans="1:9" ht="15.75" thickBot="1">
      <c r="A15" s="568" t="s">
        <v>359</v>
      </c>
      <c r="B15" s="569"/>
      <c r="C15" s="569"/>
      <c r="D15" s="56"/>
      <c r="E15" s="62">
        <f>E11</f>
        <v>0</v>
      </c>
      <c r="F15" s="312">
        <f>F11</f>
        <v>0</v>
      </c>
      <c r="G15" s="62">
        <f>G11</f>
        <v>0</v>
      </c>
      <c r="H15" s="61">
        <f>H11</f>
        <v>0</v>
      </c>
      <c r="I15" s="52"/>
    </row>
    <row r="16" spans="1:9" ht="15.75" thickTop="1">
      <c r="A16" s="52"/>
      <c r="F16" s="63"/>
      <c r="H16" s="54"/>
      <c r="I16" s="52"/>
    </row>
    <row r="17" spans="1:9">
      <c r="A17" s="52"/>
      <c r="F17" s="63"/>
      <c r="H17" s="54"/>
      <c r="I17" s="52"/>
    </row>
    <row r="18" spans="1:9">
      <c r="A18" s="574" t="s">
        <v>360</v>
      </c>
      <c r="B18" s="575"/>
      <c r="F18" s="63"/>
      <c r="H18" s="54"/>
      <c r="I18" s="52"/>
    </row>
    <row r="19" spans="1:9">
      <c r="A19" s="55"/>
      <c r="B19" s="58" t="s">
        <v>361</v>
      </c>
      <c r="C19" s="58"/>
      <c r="D19" s="58"/>
      <c r="E19" s="57" t="e">
        <f>#REF!</f>
        <v>#REF!</v>
      </c>
      <c r="F19" s="64" t="e">
        <f>IF($E$24=0,0,E19/E$24)</f>
        <v>#REF!</v>
      </c>
      <c r="G19" s="57" t="e">
        <f>'Edo Act 1er 2025'!E19+E19</f>
        <v>#REF!</v>
      </c>
      <c r="H19" s="314">
        <f>IF(G28=0,0,G19/G$28)</f>
        <v>0</v>
      </c>
      <c r="I19" s="52"/>
    </row>
    <row r="20" spans="1:9">
      <c r="A20" s="52"/>
      <c r="B20" s="58" t="s">
        <v>362</v>
      </c>
      <c r="C20" s="58"/>
      <c r="D20" s="58"/>
      <c r="E20" s="57">
        <f>'Fracción III 2do 2025'!E40</f>
        <v>0</v>
      </c>
      <c r="F20" s="64" t="e">
        <f>IF($E$24=0,0,E20/E$24)</f>
        <v>#REF!</v>
      </c>
      <c r="G20" s="57">
        <f>'Edo Act 1er 2025'!E20+E20</f>
        <v>0</v>
      </c>
      <c r="H20" s="314">
        <f>IF(G28=0,0,G20/G$28)</f>
        <v>0</v>
      </c>
      <c r="I20" s="52"/>
    </row>
    <row r="21" spans="1:9">
      <c r="A21" s="52"/>
      <c r="B21" s="58" t="s">
        <v>363</v>
      </c>
      <c r="C21" s="58"/>
      <c r="D21" s="58"/>
      <c r="E21" s="57">
        <f>'Fracción III 2do 2025'!I40</f>
        <v>0</v>
      </c>
      <c r="F21" s="64" t="e">
        <f>IF($E$24=0,0,E21/E$24)</f>
        <v>#REF!</v>
      </c>
      <c r="G21" s="57">
        <f>'Edo Act 1er 2025'!E21+E21</f>
        <v>0</v>
      </c>
      <c r="H21" s="314">
        <f>IF(G28=0,0,G21/G$28)</f>
        <v>0</v>
      </c>
      <c r="I21" s="52"/>
    </row>
    <row r="22" spans="1:9">
      <c r="A22" s="52"/>
      <c r="B22" s="58" t="s">
        <v>364</v>
      </c>
      <c r="C22" s="58"/>
      <c r="D22" s="58"/>
      <c r="E22" s="57">
        <f>'Fracción III 2do 2025'!M40</f>
        <v>0</v>
      </c>
      <c r="F22" s="64" t="e">
        <f>IF($E$24=0,0,E22/E$24)</f>
        <v>#REF!</v>
      </c>
      <c r="G22" s="57">
        <f>'Edo Act 1er 2025'!E22+E22</f>
        <v>0</v>
      </c>
      <c r="H22" s="314">
        <f>IF(G28=0,0,G22/G$28)</f>
        <v>0</v>
      </c>
      <c r="I22" s="52"/>
    </row>
    <row r="23" spans="1:9">
      <c r="A23" s="52"/>
      <c r="E23" s="57"/>
      <c r="F23" s="64"/>
      <c r="H23" s="54"/>
      <c r="I23" s="52"/>
    </row>
    <row r="24" spans="1:9" ht="15.75" thickBot="1">
      <c r="A24" s="568" t="s">
        <v>365</v>
      </c>
      <c r="B24" s="569"/>
      <c r="C24" s="569"/>
      <c r="D24" s="56"/>
      <c r="E24" s="62" t="e">
        <f>E19+E20+E21+E22</f>
        <v>#REF!</v>
      </c>
      <c r="F24" s="312" t="e">
        <f>F19++F20+F21+F22</f>
        <v>#REF!</v>
      </c>
      <c r="G24" s="62" t="e">
        <f>G19+G20+G21+G22</f>
        <v>#REF!</v>
      </c>
      <c r="H24" s="61">
        <f>H19++H20+H21+H22</f>
        <v>0</v>
      </c>
      <c r="I24" s="52"/>
    </row>
    <row r="25" spans="1:9" ht="15.75" thickTop="1">
      <c r="A25" s="52"/>
      <c r="F25" s="63"/>
      <c r="H25" s="54"/>
      <c r="I25" s="52"/>
    </row>
    <row r="26" spans="1:9">
      <c r="A26" s="52"/>
      <c r="F26" s="63"/>
      <c r="H26" s="54"/>
      <c r="I26" s="52"/>
    </row>
    <row r="27" spans="1:9" ht="15.75" thickBot="1">
      <c r="A27" s="579" t="s">
        <v>366</v>
      </c>
      <c r="B27" s="580"/>
      <c r="C27" s="56"/>
      <c r="E27" s="62" t="e">
        <f>E15-E24</f>
        <v>#REF!</v>
      </c>
      <c r="F27" s="313">
        <f>IF(E15=0,0,E27/E15)</f>
        <v>0</v>
      </c>
      <c r="G27" s="62" t="e">
        <f>G15-G24</f>
        <v>#REF!</v>
      </c>
      <c r="H27" s="61">
        <f>IF(G15=0,0,G27/G15)</f>
        <v>0</v>
      </c>
    </row>
    <row r="28" spans="1:9" ht="15.75" thickTop="1">
      <c r="A28" s="52"/>
      <c r="H28" s="54"/>
    </row>
    <row r="29" spans="1:9">
      <c r="A29" s="52"/>
      <c r="H29" s="54"/>
    </row>
    <row r="30" spans="1:9">
      <c r="A30" s="52"/>
      <c r="H30" s="54"/>
    </row>
    <row r="31" spans="1:9">
      <c r="A31" s="52"/>
      <c r="H31" s="54"/>
    </row>
    <row r="32" spans="1:9">
      <c r="A32" s="67"/>
      <c r="B32" s="68"/>
      <c r="C32" s="68"/>
      <c r="D32" s="68"/>
      <c r="E32" s="68"/>
      <c r="F32" s="68"/>
      <c r="G32" s="68"/>
      <c r="H32" s="54"/>
    </row>
    <row r="33" spans="1:8">
      <c r="A33" s="595"/>
      <c r="B33" s="337"/>
      <c r="C33" s="337"/>
      <c r="E33" s="337"/>
      <c r="F33" s="337"/>
      <c r="G33" s="337"/>
      <c r="H33" s="54"/>
    </row>
    <row r="34" spans="1:8">
      <c r="A34" s="566" t="s">
        <v>367</v>
      </c>
      <c r="B34" s="567"/>
      <c r="C34" s="567"/>
      <c r="E34" s="594" t="s">
        <v>49</v>
      </c>
      <c r="F34" s="594"/>
      <c r="G34" s="594"/>
      <c r="H34" s="54"/>
    </row>
    <row r="35" spans="1:8">
      <c r="A35" s="52"/>
      <c r="B35" s="581"/>
      <c r="C35" s="581"/>
      <c r="D35" s="581"/>
      <c r="H35" s="54"/>
    </row>
    <row r="36" spans="1:8" ht="16.5">
      <c r="A36" s="69" t="s">
        <v>368</v>
      </c>
      <c r="H36" s="54"/>
    </row>
    <row r="37" spans="1:8" ht="24.75" customHeight="1">
      <c r="A37" s="576" t="s">
        <v>369</v>
      </c>
      <c r="B37" s="577"/>
      <c r="C37" s="577"/>
      <c r="D37" s="577"/>
      <c r="E37" s="577"/>
      <c r="F37" s="577"/>
      <c r="G37" s="577"/>
      <c r="H37" s="578"/>
    </row>
    <row r="38" spans="1:8" ht="48" customHeight="1">
      <c r="A38" s="576"/>
      <c r="B38" s="577"/>
      <c r="C38" s="577"/>
      <c r="D38" s="577"/>
      <c r="E38" s="577"/>
      <c r="F38" s="577"/>
      <c r="G38" s="577"/>
      <c r="H38" s="578"/>
    </row>
    <row r="39" spans="1:8" ht="15.75" thickBot="1">
      <c r="A39" s="70"/>
      <c r="B39" s="71"/>
      <c r="C39" s="71"/>
      <c r="D39" s="71"/>
      <c r="E39" s="71"/>
      <c r="F39" s="71"/>
      <c r="G39" s="71"/>
      <c r="H39" s="72"/>
    </row>
    <row r="40" spans="1:8">
      <c r="A40" s="52"/>
    </row>
  </sheetData>
  <mergeCells count="19">
    <mergeCell ref="A1:B4"/>
    <mergeCell ref="C4:H4"/>
    <mergeCell ref="A6:H6"/>
    <mergeCell ref="C5:H5"/>
    <mergeCell ref="C2:H3"/>
    <mergeCell ref="B35:D35"/>
    <mergeCell ref="A33:C33"/>
    <mergeCell ref="E34:G34"/>
    <mergeCell ref="A37:H38"/>
    <mergeCell ref="G8:G9"/>
    <mergeCell ref="A27:B27"/>
    <mergeCell ref="E8:E9"/>
    <mergeCell ref="A9:B9"/>
    <mergeCell ref="B11:C11"/>
    <mergeCell ref="A15:C15"/>
    <mergeCell ref="A24:C24"/>
    <mergeCell ref="A18:B18"/>
    <mergeCell ref="E33:G33"/>
    <mergeCell ref="A34:C34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002F2A"/>
  </sheetPr>
  <dimension ref="A1:I40"/>
  <sheetViews>
    <sheetView zoomScaleNormal="100" workbookViewId="0">
      <selection sqref="A1:B4"/>
    </sheetView>
  </sheetViews>
  <sheetFormatPr defaultColWidth="11.42578125" defaultRowHeight="15"/>
  <cols>
    <col min="1" max="2" width="11.42578125" style="7" customWidth="1"/>
    <col min="3" max="3" width="13.5703125" style="7" customWidth="1"/>
    <col min="4" max="4" width="5" style="7" customWidth="1"/>
    <col min="5" max="5" width="15.140625" style="7" customWidth="1"/>
    <col min="6" max="6" width="11.42578125" style="7"/>
    <col min="7" max="7" width="15.140625" style="7" customWidth="1"/>
    <col min="8" max="8" width="11.5703125" style="7" customWidth="1"/>
    <col min="9" max="16384" width="11.42578125" style="7"/>
  </cols>
  <sheetData>
    <row r="1" spans="1:9">
      <c r="A1" s="582" t="s">
        <v>355</v>
      </c>
      <c r="B1" s="583"/>
      <c r="C1" s="49"/>
      <c r="D1" s="49"/>
      <c r="E1" s="49"/>
      <c r="F1" s="49"/>
      <c r="G1" s="49"/>
      <c r="H1" s="50"/>
      <c r="I1" s="51"/>
    </row>
    <row r="2" spans="1:9" ht="57.75" customHeight="1">
      <c r="A2" s="584"/>
      <c r="B2" s="585"/>
      <c r="C2" s="572" t="str">
        <f>VLOOKUP('Hoja de trabajo'!$A$2,Hoja1!$B$1:$C$36,2,FALSE)</f>
        <v>U. de Guanajuato</v>
      </c>
      <c r="D2" s="572"/>
      <c r="E2" s="572"/>
      <c r="F2" s="572"/>
      <c r="G2" s="572"/>
      <c r="H2" s="573"/>
      <c r="I2" s="52"/>
    </row>
    <row r="3" spans="1:9" ht="20.25" customHeight="1">
      <c r="A3" s="584"/>
      <c r="B3" s="585"/>
      <c r="C3" s="572"/>
      <c r="D3" s="572"/>
      <c r="E3" s="572"/>
      <c r="F3" s="572"/>
      <c r="G3" s="572"/>
      <c r="H3" s="573"/>
      <c r="I3" s="52"/>
    </row>
    <row r="4" spans="1:9" ht="21" customHeight="1">
      <c r="A4" s="584"/>
      <c r="B4" s="585"/>
      <c r="C4" s="586" t="s">
        <v>340</v>
      </c>
      <c r="D4" s="586"/>
      <c r="E4" s="586"/>
      <c r="F4" s="586"/>
      <c r="G4" s="586"/>
      <c r="H4" s="587"/>
      <c r="I4" s="53"/>
    </row>
    <row r="5" spans="1:9">
      <c r="A5" s="52"/>
      <c r="C5" s="570" t="s">
        <v>320</v>
      </c>
      <c r="D5" s="570"/>
      <c r="E5" s="570"/>
      <c r="F5" s="570"/>
      <c r="G5" s="570"/>
      <c r="H5" s="571"/>
      <c r="I5" s="52"/>
    </row>
    <row r="6" spans="1:9" ht="22.5">
      <c r="A6" s="588" t="s">
        <v>356</v>
      </c>
      <c r="B6" s="589"/>
      <c r="C6" s="589"/>
      <c r="D6" s="589"/>
      <c r="E6" s="589"/>
      <c r="F6" s="589"/>
      <c r="G6" s="589"/>
      <c r="H6" s="590"/>
      <c r="I6" s="52"/>
    </row>
    <row r="7" spans="1:9">
      <c r="A7" s="52"/>
      <c r="H7" s="54"/>
      <c r="I7" s="52"/>
    </row>
    <row r="8" spans="1:9" ht="21" customHeight="1">
      <c r="A8" s="52"/>
      <c r="E8" s="591" t="s">
        <v>13</v>
      </c>
      <c r="G8" s="596" t="s">
        <v>371</v>
      </c>
      <c r="H8" s="54"/>
      <c r="I8" s="52"/>
    </row>
    <row r="9" spans="1:9" ht="21" customHeight="1">
      <c r="A9" s="574" t="s">
        <v>357</v>
      </c>
      <c r="B9" s="575"/>
      <c r="E9" s="592"/>
      <c r="G9" s="597"/>
      <c r="H9" s="54"/>
      <c r="I9" s="52"/>
    </row>
    <row r="10" spans="1:9">
      <c r="A10" s="52"/>
      <c r="E10" s="57"/>
      <c r="H10" s="54"/>
      <c r="I10" s="52"/>
    </row>
    <row r="11" spans="1:9">
      <c r="A11" s="52"/>
      <c r="B11" s="593" t="s">
        <v>358</v>
      </c>
      <c r="C11" s="593"/>
      <c r="E11" s="59">
        <f>'Fracción I 2025'!R38</f>
        <v>0</v>
      </c>
      <c r="F11" s="60">
        <f>IF(E15=0,0,E11/E15)</f>
        <v>0</v>
      </c>
      <c r="G11" s="57">
        <f>'Edo Act 2do 2025'!G11+E11</f>
        <v>0</v>
      </c>
      <c r="H11" s="66">
        <f>IF(G15=0,0,G11/$G$15)</f>
        <v>0</v>
      </c>
      <c r="I11" s="52"/>
    </row>
    <row r="12" spans="1:9">
      <c r="A12" s="52"/>
      <c r="B12" s="58"/>
      <c r="C12" s="58"/>
      <c r="E12" s="59"/>
      <c r="F12" s="60"/>
      <c r="H12" s="61"/>
      <c r="I12" s="52"/>
    </row>
    <row r="13" spans="1:9">
      <c r="A13" s="52"/>
      <c r="E13" s="57"/>
      <c r="F13" s="60"/>
      <c r="H13" s="61"/>
      <c r="I13" s="52"/>
    </row>
    <row r="14" spans="1:9">
      <c r="A14" s="52"/>
      <c r="E14" s="57"/>
      <c r="F14" s="60"/>
      <c r="H14" s="61"/>
      <c r="I14" s="52"/>
    </row>
    <row r="15" spans="1:9" ht="15.75" thickBot="1">
      <c r="A15" s="568" t="s">
        <v>359</v>
      </c>
      <c r="B15" s="569"/>
      <c r="C15" s="569"/>
      <c r="D15" s="56"/>
      <c r="E15" s="62">
        <f>E11</f>
        <v>0</v>
      </c>
      <c r="F15" s="312">
        <f>F11</f>
        <v>0</v>
      </c>
      <c r="G15" s="62">
        <f>G11</f>
        <v>0</v>
      </c>
      <c r="H15" s="61">
        <f>H11</f>
        <v>0</v>
      </c>
      <c r="I15" s="52"/>
    </row>
    <row r="16" spans="1:9" ht="15.75" thickTop="1">
      <c r="A16" s="52"/>
      <c r="F16" s="63"/>
      <c r="H16" s="54"/>
      <c r="I16" s="52"/>
    </row>
    <row r="17" spans="1:9">
      <c r="A17" s="52"/>
      <c r="F17" s="63"/>
      <c r="H17" s="54"/>
      <c r="I17" s="52"/>
    </row>
    <row r="18" spans="1:9">
      <c r="A18" s="574" t="s">
        <v>360</v>
      </c>
      <c r="B18" s="575"/>
      <c r="F18" s="63"/>
      <c r="H18" s="54"/>
      <c r="I18" s="52"/>
    </row>
    <row r="19" spans="1:9">
      <c r="A19" s="55"/>
      <c r="B19" s="58" t="s">
        <v>361</v>
      </c>
      <c r="C19" s="58"/>
      <c r="D19" s="58"/>
      <c r="E19" s="57" t="e">
        <f>#REF!</f>
        <v>#REF!</v>
      </c>
      <c r="F19" s="64" t="e">
        <f>IF($E$24=0,0,E19/E$24)</f>
        <v>#REF!</v>
      </c>
      <c r="G19" s="57" t="e">
        <f>'Edo Act 2do 2025'!G19+E19</f>
        <v>#REF!</v>
      </c>
      <c r="H19" s="314">
        <f>IF(G28=0,0,G19/G$28)</f>
        <v>0</v>
      </c>
      <c r="I19" s="52"/>
    </row>
    <row r="20" spans="1:9">
      <c r="A20" s="52"/>
      <c r="B20" s="58" t="s">
        <v>362</v>
      </c>
      <c r="C20" s="58"/>
      <c r="D20" s="58"/>
      <c r="E20" s="57">
        <f>'Fracción III 3er 2025'!E40</f>
        <v>0</v>
      </c>
      <c r="F20" s="64" t="e">
        <f>IF($E$24=0,0,E20/E$24)</f>
        <v>#REF!</v>
      </c>
      <c r="G20" s="57">
        <f>'Edo Act 2do 2025'!G20+E20</f>
        <v>0</v>
      </c>
      <c r="H20" s="314">
        <f>IF(G28=0,0,G20/G$28)</f>
        <v>0</v>
      </c>
      <c r="I20" s="52"/>
    </row>
    <row r="21" spans="1:9">
      <c r="A21" s="52"/>
      <c r="B21" s="58" t="s">
        <v>363</v>
      </c>
      <c r="C21" s="58"/>
      <c r="D21" s="58"/>
      <c r="E21" s="57">
        <f>'Fracción III 3er 2025'!I40</f>
        <v>0</v>
      </c>
      <c r="F21" s="64" t="e">
        <f>IF($E$24=0,0,E21/E$24)</f>
        <v>#REF!</v>
      </c>
      <c r="G21" s="57">
        <f>'Edo Act 2do 2025'!G21+E21</f>
        <v>0</v>
      </c>
      <c r="H21" s="314">
        <f>IF(G28=0,0,G21/G$28)</f>
        <v>0</v>
      </c>
      <c r="I21" s="52"/>
    </row>
    <row r="22" spans="1:9">
      <c r="A22" s="52"/>
      <c r="B22" s="58" t="s">
        <v>364</v>
      </c>
      <c r="C22" s="58"/>
      <c r="D22" s="58"/>
      <c r="E22" s="57">
        <f>'Fracción III 3er 2025'!M40</f>
        <v>0</v>
      </c>
      <c r="F22" s="64" t="e">
        <f>IF($E$24=0,0,E22/E$24)</f>
        <v>#REF!</v>
      </c>
      <c r="G22" s="57">
        <f>'Edo Act 2do 2025'!G22+E22</f>
        <v>0</v>
      </c>
      <c r="H22" s="314">
        <f>IF(G28=0,0,G22/G$28)</f>
        <v>0</v>
      </c>
      <c r="I22" s="52"/>
    </row>
    <row r="23" spans="1:9">
      <c r="A23" s="52"/>
      <c r="E23" s="57"/>
      <c r="F23" s="64"/>
      <c r="H23" s="54"/>
      <c r="I23" s="52"/>
    </row>
    <row r="24" spans="1:9" ht="15.75" thickBot="1">
      <c r="A24" s="568" t="s">
        <v>365</v>
      </c>
      <c r="B24" s="569"/>
      <c r="C24" s="569"/>
      <c r="D24" s="56"/>
      <c r="E24" s="62" t="e">
        <f>E19+E20+E21+E22</f>
        <v>#REF!</v>
      </c>
      <c r="F24" s="312" t="e">
        <f>F19++F20+F21+F22</f>
        <v>#REF!</v>
      </c>
      <c r="G24" s="62" t="e">
        <f>G19+G20+G21+G22</f>
        <v>#REF!</v>
      </c>
      <c r="H24" s="61">
        <f>H19++H20+H21+H22</f>
        <v>0</v>
      </c>
      <c r="I24" s="52"/>
    </row>
    <row r="25" spans="1:9" ht="15.75" thickTop="1">
      <c r="A25" s="52"/>
      <c r="F25" s="63"/>
      <c r="H25" s="54"/>
      <c r="I25" s="52"/>
    </row>
    <row r="26" spans="1:9">
      <c r="A26" s="52"/>
      <c r="F26" s="63"/>
      <c r="H26" s="54"/>
      <c r="I26" s="52"/>
    </row>
    <row r="27" spans="1:9" ht="15.75" thickBot="1">
      <c r="A27" s="579" t="s">
        <v>366</v>
      </c>
      <c r="B27" s="580"/>
      <c r="C27" s="56"/>
      <c r="E27" s="62" t="e">
        <f>E15-E24</f>
        <v>#REF!</v>
      </c>
      <c r="F27" s="313">
        <f>IF(E15=0,0,E27/E15)</f>
        <v>0</v>
      </c>
      <c r="G27" s="62" t="e">
        <f>G15-G24</f>
        <v>#REF!</v>
      </c>
      <c r="H27" s="61">
        <f>IF(G15=0,0,G27/G15)</f>
        <v>0</v>
      </c>
    </row>
    <row r="28" spans="1:9" ht="15.75" thickTop="1">
      <c r="A28" s="52"/>
      <c r="H28" s="54"/>
    </row>
    <row r="29" spans="1:9">
      <c r="A29" s="52"/>
      <c r="H29" s="54"/>
    </row>
    <row r="30" spans="1:9">
      <c r="A30" s="52"/>
      <c r="H30" s="54"/>
    </row>
    <row r="31" spans="1:9">
      <c r="A31" s="52"/>
      <c r="H31" s="54"/>
    </row>
    <row r="32" spans="1:9">
      <c r="A32" s="67"/>
      <c r="B32" s="68"/>
      <c r="C32" s="68"/>
      <c r="D32" s="68"/>
      <c r="E32" s="68"/>
      <c r="F32" s="68"/>
      <c r="G32" s="68"/>
      <c r="H32" s="54"/>
    </row>
    <row r="33" spans="1:8">
      <c r="A33" s="595"/>
      <c r="B33" s="337"/>
      <c r="C33" s="337"/>
      <c r="E33" s="337"/>
      <c r="F33" s="337"/>
      <c r="G33" s="337"/>
      <c r="H33" s="54"/>
    </row>
    <row r="34" spans="1:8">
      <c r="A34" s="566" t="s">
        <v>367</v>
      </c>
      <c r="B34" s="567"/>
      <c r="C34" s="567"/>
      <c r="E34" s="594" t="s">
        <v>49</v>
      </c>
      <c r="F34" s="594"/>
      <c r="G34" s="594"/>
      <c r="H34" s="54"/>
    </row>
    <row r="35" spans="1:8">
      <c r="A35" s="52"/>
      <c r="B35" s="581"/>
      <c r="C35" s="581"/>
      <c r="D35" s="581"/>
      <c r="H35" s="54"/>
    </row>
    <row r="36" spans="1:8" ht="16.5">
      <c r="A36" s="69" t="s">
        <v>368</v>
      </c>
      <c r="H36" s="54"/>
    </row>
    <row r="37" spans="1:8" ht="24.75" customHeight="1">
      <c r="A37" s="576" t="s">
        <v>369</v>
      </c>
      <c r="B37" s="577"/>
      <c r="C37" s="577"/>
      <c r="D37" s="577"/>
      <c r="E37" s="577"/>
      <c r="F37" s="577"/>
      <c r="G37" s="577"/>
      <c r="H37" s="578"/>
    </row>
    <row r="38" spans="1:8" ht="48" customHeight="1">
      <c r="A38" s="576"/>
      <c r="B38" s="577"/>
      <c r="C38" s="577"/>
      <c r="D38" s="577"/>
      <c r="E38" s="577"/>
      <c r="F38" s="577"/>
      <c r="G38" s="577"/>
      <c r="H38" s="578"/>
    </row>
    <row r="39" spans="1:8" ht="15.75" thickBot="1">
      <c r="A39" s="70"/>
      <c r="B39" s="71"/>
      <c r="C39" s="71"/>
      <c r="D39" s="71"/>
      <c r="E39" s="71"/>
      <c r="F39" s="71"/>
      <c r="G39" s="71"/>
      <c r="H39" s="72"/>
    </row>
    <row r="40" spans="1:8">
      <c r="A40" s="52"/>
    </row>
  </sheetData>
  <mergeCells count="19">
    <mergeCell ref="A1:B4"/>
    <mergeCell ref="C4:H4"/>
    <mergeCell ref="A6:H6"/>
    <mergeCell ref="C5:H5"/>
    <mergeCell ref="C2:H3"/>
    <mergeCell ref="B35:D35"/>
    <mergeCell ref="A33:C33"/>
    <mergeCell ref="E34:G34"/>
    <mergeCell ref="A37:H38"/>
    <mergeCell ref="G8:G9"/>
    <mergeCell ref="A27:B27"/>
    <mergeCell ref="E8:E9"/>
    <mergeCell ref="A9:B9"/>
    <mergeCell ref="B11:C11"/>
    <mergeCell ref="A15:C15"/>
    <mergeCell ref="A24:C24"/>
    <mergeCell ref="A18:B18"/>
    <mergeCell ref="E33:G33"/>
    <mergeCell ref="A34:C34"/>
  </mergeCells>
  <pageMargins left="0.7" right="0.7" top="0.75" bottom="0.75" header="0.3" footer="0.3"/>
  <pageSetup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002F2A"/>
  </sheetPr>
  <dimension ref="A1:I40"/>
  <sheetViews>
    <sheetView zoomScaleNormal="100" workbookViewId="0">
      <selection activeCell="L20" sqref="L20"/>
    </sheetView>
  </sheetViews>
  <sheetFormatPr defaultColWidth="11.42578125" defaultRowHeight="15"/>
  <cols>
    <col min="1" max="2" width="11.42578125" style="7" customWidth="1"/>
    <col min="3" max="3" width="13.5703125" style="7" customWidth="1"/>
    <col min="4" max="4" width="5" style="7" customWidth="1"/>
    <col min="5" max="5" width="15.140625" style="7" customWidth="1"/>
    <col min="6" max="6" width="11.42578125" style="7"/>
    <col min="7" max="7" width="15.140625" style="7" customWidth="1"/>
    <col min="8" max="8" width="11.5703125" style="7" customWidth="1"/>
    <col min="9" max="16384" width="11.42578125" style="7"/>
  </cols>
  <sheetData>
    <row r="1" spans="1:9">
      <c r="A1" s="582" t="s">
        <v>355</v>
      </c>
      <c r="B1" s="583"/>
      <c r="C1" s="49"/>
      <c r="D1" s="49"/>
      <c r="E1" s="49"/>
      <c r="F1" s="49"/>
      <c r="G1" s="49"/>
      <c r="H1" s="50"/>
      <c r="I1" s="51"/>
    </row>
    <row r="2" spans="1:9" ht="57.75" customHeight="1">
      <c r="A2" s="584"/>
      <c r="B2" s="585"/>
      <c r="C2" s="572" t="str">
        <f>VLOOKUP('Hoja de trabajo'!$A$2,Hoja1!$B$1:$C$36,2,FALSE)</f>
        <v>U. de Guanajuato</v>
      </c>
      <c r="D2" s="572"/>
      <c r="E2" s="572"/>
      <c r="F2" s="572"/>
      <c r="G2" s="572"/>
      <c r="H2" s="573"/>
      <c r="I2" s="52"/>
    </row>
    <row r="3" spans="1:9" ht="20.25" customHeight="1">
      <c r="A3" s="584"/>
      <c r="B3" s="585"/>
      <c r="C3" s="572"/>
      <c r="D3" s="572"/>
      <c r="E3" s="572"/>
      <c r="F3" s="572"/>
      <c r="G3" s="572"/>
      <c r="H3" s="573"/>
      <c r="I3" s="52"/>
    </row>
    <row r="4" spans="1:9" ht="21" customHeight="1">
      <c r="A4" s="584"/>
      <c r="B4" s="585"/>
      <c r="C4" s="586" t="s">
        <v>347</v>
      </c>
      <c r="D4" s="586"/>
      <c r="E4" s="586"/>
      <c r="F4" s="586"/>
      <c r="G4" s="586"/>
      <c r="H4" s="587"/>
      <c r="I4" s="53"/>
    </row>
    <row r="5" spans="1:9">
      <c r="A5" s="52"/>
      <c r="C5" s="570" t="s">
        <v>320</v>
      </c>
      <c r="D5" s="570"/>
      <c r="E5" s="570"/>
      <c r="F5" s="570"/>
      <c r="G5" s="570"/>
      <c r="H5" s="571"/>
      <c r="I5" s="52"/>
    </row>
    <row r="6" spans="1:9" ht="22.5">
      <c r="A6" s="588" t="s">
        <v>356</v>
      </c>
      <c r="B6" s="589"/>
      <c r="C6" s="589"/>
      <c r="D6" s="589"/>
      <c r="E6" s="589"/>
      <c r="F6" s="589"/>
      <c r="G6" s="589"/>
      <c r="H6" s="590"/>
      <c r="I6" s="52"/>
    </row>
    <row r="7" spans="1:9">
      <c r="A7" s="52"/>
      <c r="H7" s="54"/>
      <c r="I7" s="52"/>
    </row>
    <row r="8" spans="1:9" ht="21" customHeight="1">
      <c r="A8" s="52"/>
      <c r="E8" s="591" t="s">
        <v>16</v>
      </c>
      <c r="G8" s="596" t="s">
        <v>372</v>
      </c>
      <c r="H8" s="54"/>
      <c r="I8" s="52"/>
    </row>
    <row r="9" spans="1:9" ht="21" customHeight="1">
      <c r="A9" s="574" t="s">
        <v>357</v>
      </c>
      <c r="B9" s="575"/>
      <c r="E9" s="592"/>
      <c r="G9" s="597"/>
      <c r="H9" s="54"/>
      <c r="I9" s="52"/>
    </row>
    <row r="10" spans="1:9">
      <c r="A10" s="52"/>
      <c r="E10" s="57"/>
      <c r="H10" s="54"/>
      <c r="I10" s="52"/>
    </row>
    <row r="11" spans="1:9">
      <c r="A11" s="52"/>
      <c r="B11" s="593" t="s">
        <v>358</v>
      </c>
      <c r="C11" s="593"/>
      <c r="E11" s="59">
        <f>'Fracción I 2025'!X38</f>
        <v>0</v>
      </c>
      <c r="F11" s="60">
        <f>IF(E15=0,0,E11/E15)</f>
        <v>0</v>
      </c>
      <c r="G11" s="57">
        <f>'Edo Act 3er 2025'!G11+E11</f>
        <v>0</v>
      </c>
      <c r="H11" s="66">
        <f>IF(G15=0,0,G11/$G$15)</f>
        <v>0</v>
      </c>
      <c r="I11" s="52"/>
    </row>
    <row r="12" spans="1:9">
      <c r="A12" s="52"/>
      <c r="B12" s="58"/>
      <c r="C12" s="58"/>
      <c r="E12" s="59"/>
      <c r="F12" s="60"/>
      <c r="H12" s="61"/>
      <c r="I12" s="52"/>
    </row>
    <row r="13" spans="1:9">
      <c r="A13" s="52"/>
      <c r="E13" s="57"/>
      <c r="F13" s="60"/>
      <c r="H13" s="61"/>
      <c r="I13" s="52"/>
    </row>
    <row r="14" spans="1:9">
      <c r="A14" s="52"/>
      <c r="E14" s="57"/>
      <c r="F14" s="60"/>
      <c r="H14" s="61"/>
      <c r="I14" s="52"/>
    </row>
    <row r="15" spans="1:9" ht="15.75" thickBot="1">
      <c r="A15" s="568" t="s">
        <v>359</v>
      </c>
      <c r="B15" s="569"/>
      <c r="C15" s="569"/>
      <c r="D15" s="56"/>
      <c r="E15" s="62">
        <f>E11</f>
        <v>0</v>
      </c>
      <c r="F15" s="312">
        <f>F11</f>
        <v>0</v>
      </c>
      <c r="G15" s="62">
        <f>G11</f>
        <v>0</v>
      </c>
      <c r="H15" s="61">
        <f>H11</f>
        <v>0</v>
      </c>
      <c r="I15" s="52"/>
    </row>
    <row r="16" spans="1:9" ht="15.75" thickTop="1">
      <c r="A16" s="52"/>
      <c r="F16" s="63"/>
      <c r="H16" s="54"/>
      <c r="I16" s="52"/>
    </row>
    <row r="17" spans="1:9">
      <c r="A17" s="52"/>
      <c r="F17" s="63"/>
      <c r="H17" s="54"/>
      <c r="I17" s="52"/>
    </row>
    <row r="18" spans="1:9">
      <c r="A18" s="574" t="s">
        <v>360</v>
      </c>
      <c r="B18" s="575"/>
      <c r="F18" s="63"/>
      <c r="H18" s="54"/>
      <c r="I18" s="52"/>
    </row>
    <row r="19" spans="1:9">
      <c r="A19" s="55"/>
      <c r="B19" s="58" t="s">
        <v>361</v>
      </c>
      <c r="C19" s="58"/>
      <c r="D19" s="58"/>
      <c r="E19" s="57" t="e">
        <f>#REF!</f>
        <v>#REF!</v>
      </c>
      <c r="F19" s="64" t="e">
        <f>IF($E$24=0,0,E19/E$24)</f>
        <v>#REF!</v>
      </c>
      <c r="G19" s="57" t="e">
        <f>'Edo Act 3er 2025'!G19+E19</f>
        <v>#REF!</v>
      </c>
      <c r="H19" s="314">
        <f>IF(G28=0,0,G19/G$28)</f>
        <v>0</v>
      </c>
      <c r="I19" s="52"/>
    </row>
    <row r="20" spans="1:9">
      <c r="A20" s="52"/>
      <c r="B20" s="58" t="s">
        <v>362</v>
      </c>
      <c r="C20" s="58"/>
      <c r="D20" s="58"/>
      <c r="E20" s="57">
        <f>'Fracción III 4to 2025'!E40</f>
        <v>0</v>
      </c>
      <c r="F20" s="64" t="e">
        <f>IF($E$24=0,0,E20/E$24)</f>
        <v>#REF!</v>
      </c>
      <c r="G20" s="57">
        <f>'Edo Act 3er 2025'!G20+E20</f>
        <v>0</v>
      </c>
      <c r="H20" s="314">
        <f>IF(G28=0,0,G20/G$28)</f>
        <v>0</v>
      </c>
      <c r="I20" s="52"/>
    </row>
    <row r="21" spans="1:9">
      <c r="A21" s="52"/>
      <c r="B21" s="58" t="s">
        <v>363</v>
      </c>
      <c r="C21" s="58"/>
      <c r="D21" s="58"/>
      <c r="E21" s="57">
        <f>'Fracción III 4to 2025'!I40</f>
        <v>0</v>
      </c>
      <c r="F21" s="64" t="e">
        <f>IF($E$24=0,0,E21/E$24)</f>
        <v>#REF!</v>
      </c>
      <c r="G21" s="57">
        <f>'Edo Act 3er 2025'!G21+E21</f>
        <v>0</v>
      </c>
      <c r="H21" s="314">
        <f>IF(G28=0,0,G21/G$28)</f>
        <v>0</v>
      </c>
      <c r="I21" s="52"/>
    </row>
    <row r="22" spans="1:9">
      <c r="A22" s="52"/>
      <c r="B22" s="58" t="s">
        <v>364</v>
      </c>
      <c r="C22" s="58"/>
      <c r="D22" s="58"/>
      <c r="E22" s="57">
        <f>'Fracción III 4to 2025'!M40</f>
        <v>0</v>
      </c>
      <c r="F22" s="64" t="e">
        <f>IF($E$24=0,0,E22/E$24)</f>
        <v>#REF!</v>
      </c>
      <c r="G22" s="57">
        <f>'Edo Act 3er 2025'!G22+E22</f>
        <v>0</v>
      </c>
      <c r="H22" s="314">
        <f>IF(G28=0,0,G22/G$28)</f>
        <v>0</v>
      </c>
      <c r="I22" s="52"/>
    </row>
    <row r="23" spans="1:9">
      <c r="A23" s="52"/>
      <c r="E23" s="57"/>
      <c r="F23" s="64"/>
      <c r="H23" s="54"/>
      <c r="I23" s="52"/>
    </row>
    <row r="24" spans="1:9" ht="15.75" thickBot="1">
      <c r="A24" s="568" t="s">
        <v>365</v>
      </c>
      <c r="B24" s="569"/>
      <c r="C24" s="569"/>
      <c r="D24" s="56"/>
      <c r="E24" s="62" t="e">
        <f>E19+E20+E21+E22</f>
        <v>#REF!</v>
      </c>
      <c r="F24" s="312" t="e">
        <f>F19++F20+F21+F22</f>
        <v>#REF!</v>
      </c>
      <c r="G24" s="62" t="e">
        <f>G19+G20+G21+G22</f>
        <v>#REF!</v>
      </c>
      <c r="H24" s="61">
        <f>H19++H20+H21+H22</f>
        <v>0</v>
      </c>
      <c r="I24" s="52"/>
    </row>
    <row r="25" spans="1:9" ht="15.75" thickTop="1">
      <c r="A25" s="52"/>
      <c r="F25" s="63"/>
      <c r="H25" s="54"/>
      <c r="I25" s="52"/>
    </row>
    <row r="26" spans="1:9">
      <c r="A26" s="52"/>
      <c r="F26" s="63"/>
      <c r="H26" s="54"/>
      <c r="I26" s="52"/>
    </row>
    <row r="27" spans="1:9" ht="15.75" thickBot="1">
      <c r="A27" s="579" t="s">
        <v>366</v>
      </c>
      <c r="B27" s="580"/>
      <c r="C27" s="56"/>
      <c r="E27" s="62" t="e">
        <f>E15-E24</f>
        <v>#REF!</v>
      </c>
      <c r="F27" s="313">
        <f>IF(E15=0,0,E27/E15)</f>
        <v>0</v>
      </c>
      <c r="G27" s="62" t="e">
        <f>G15-G24</f>
        <v>#REF!</v>
      </c>
      <c r="H27" s="61">
        <f>IF(G15=0,0,G27/G15)</f>
        <v>0</v>
      </c>
    </row>
    <row r="28" spans="1:9" ht="15.75" thickTop="1">
      <c r="A28" s="52"/>
      <c r="H28" s="54"/>
    </row>
    <row r="29" spans="1:9">
      <c r="A29" s="52"/>
      <c r="H29" s="54"/>
    </row>
    <row r="30" spans="1:9">
      <c r="A30" s="52"/>
      <c r="H30" s="54"/>
    </row>
    <row r="31" spans="1:9">
      <c r="A31" s="52"/>
      <c r="H31" s="54"/>
    </row>
    <row r="32" spans="1:9">
      <c r="A32" s="67"/>
      <c r="B32" s="68"/>
      <c r="C32" s="68"/>
      <c r="D32" s="68"/>
      <c r="E32" s="68"/>
      <c r="F32" s="68"/>
      <c r="G32" s="68"/>
      <c r="H32" s="54"/>
    </row>
    <row r="33" spans="1:8">
      <c r="A33" s="595"/>
      <c r="B33" s="337"/>
      <c r="C33" s="337"/>
      <c r="E33" s="337"/>
      <c r="F33" s="337"/>
      <c r="G33" s="337"/>
      <c r="H33" s="54"/>
    </row>
    <row r="34" spans="1:8">
      <c r="A34" s="566" t="s">
        <v>367</v>
      </c>
      <c r="B34" s="567"/>
      <c r="C34" s="567"/>
      <c r="E34" s="594" t="s">
        <v>49</v>
      </c>
      <c r="F34" s="594"/>
      <c r="G34" s="594"/>
      <c r="H34" s="54"/>
    </row>
    <row r="35" spans="1:8">
      <c r="A35" s="52"/>
      <c r="B35" s="581"/>
      <c r="C35" s="581"/>
      <c r="D35" s="581"/>
      <c r="H35" s="54"/>
    </row>
    <row r="36" spans="1:8" ht="16.5">
      <c r="A36" s="69" t="s">
        <v>368</v>
      </c>
      <c r="H36" s="54"/>
    </row>
    <row r="37" spans="1:8" ht="24.75" customHeight="1">
      <c r="A37" s="576" t="s">
        <v>369</v>
      </c>
      <c r="B37" s="577"/>
      <c r="C37" s="577"/>
      <c r="D37" s="577"/>
      <c r="E37" s="577"/>
      <c r="F37" s="577"/>
      <c r="G37" s="577"/>
      <c r="H37" s="578"/>
    </row>
    <row r="38" spans="1:8" ht="48" customHeight="1">
      <c r="A38" s="576"/>
      <c r="B38" s="577"/>
      <c r="C38" s="577"/>
      <c r="D38" s="577"/>
      <c r="E38" s="577"/>
      <c r="F38" s="577"/>
      <c r="G38" s="577"/>
      <c r="H38" s="578"/>
    </row>
    <row r="39" spans="1:8" ht="15.75" thickBot="1">
      <c r="A39" s="70"/>
      <c r="B39" s="71"/>
      <c r="C39" s="71"/>
      <c r="D39" s="71"/>
      <c r="E39" s="71"/>
      <c r="F39" s="71"/>
      <c r="G39" s="71"/>
      <c r="H39" s="72"/>
    </row>
    <row r="40" spans="1:8">
      <c r="A40" s="52"/>
    </row>
  </sheetData>
  <mergeCells count="19">
    <mergeCell ref="A1:B4"/>
    <mergeCell ref="C4:H4"/>
    <mergeCell ref="A6:H6"/>
    <mergeCell ref="C5:H5"/>
    <mergeCell ref="C2:H3"/>
    <mergeCell ref="B35:D35"/>
    <mergeCell ref="A33:C33"/>
    <mergeCell ref="E34:G34"/>
    <mergeCell ref="A37:H38"/>
    <mergeCell ref="G8:G9"/>
    <mergeCell ref="A27:B27"/>
    <mergeCell ref="E8:E9"/>
    <mergeCell ref="A9:B9"/>
    <mergeCell ref="B11:C11"/>
    <mergeCell ref="A15:C15"/>
    <mergeCell ref="A24:C24"/>
    <mergeCell ref="A18:B18"/>
    <mergeCell ref="E33:G33"/>
    <mergeCell ref="A34:C34"/>
  </mergeCells>
  <pageMargins left="0.7" right="0.7" top="0.75" bottom="0.75" header="0.3" footer="0.3"/>
  <pageSetup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rgb="FF9B2247"/>
    <pageSetUpPr fitToPage="1"/>
  </sheetPr>
  <dimension ref="A1:H109"/>
  <sheetViews>
    <sheetView zoomScaleNormal="100" workbookViewId="0">
      <selection activeCell="L20" sqref="L20"/>
    </sheetView>
  </sheetViews>
  <sheetFormatPr defaultColWidth="11.42578125" defaultRowHeight="15"/>
  <cols>
    <col min="1" max="4" width="22.5703125" style="14" customWidth="1"/>
    <col min="5" max="6" width="10.5703125" style="14" customWidth="1"/>
    <col min="7" max="7" width="10.5703125" style="16" customWidth="1"/>
    <col min="8" max="8" width="21.5703125" style="14" customWidth="1"/>
    <col min="9" max="9" width="1.42578125" style="8" customWidth="1"/>
    <col min="10" max="10" width="30" style="8" bestFit="1" customWidth="1"/>
    <col min="11" max="11" width="13.85546875" style="8" bestFit="1" customWidth="1"/>
    <col min="12" max="16384" width="11.42578125" style="8"/>
  </cols>
  <sheetData>
    <row r="1" spans="1:8" s="10" customFormat="1" ht="18.75" customHeight="1">
      <c r="A1" s="9" t="s">
        <v>125</v>
      </c>
      <c r="B1" s="9"/>
      <c r="C1" s="9"/>
      <c r="D1" s="9"/>
      <c r="E1" s="9"/>
      <c r="F1" s="9"/>
      <c r="G1" s="9"/>
      <c r="H1" s="9"/>
    </row>
    <row r="2" spans="1:8" s="10" customFormat="1" ht="15.95" customHeight="1">
      <c r="A2" s="9" t="s">
        <v>373</v>
      </c>
      <c r="B2" s="9"/>
      <c r="C2" s="9"/>
      <c r="D2" s="9"/>
      <c r="E2" s="9"/>
      <c r="F2" s="9"/>
      <c r="G2" s="9"/>
      <c r="H2" s="9"/>
    </row>
    <row r="3" spans="1:8" s="10" customFormat="1" ht="15.95" customHeight="1">
      <c r="A3" s="11" t="s">
        <v>374</v>
      </c>
      <c r="B3" s="12"/>
      <c r="C3" s="12"/>
      <c r="D3" s="13"/>
      <c r="E3" s="13"/>
      <c r="F3" s="13"/>
      <c r="G3" s="13"/>
      <c r="H3" s="13"/>
    </row>
    <row r="4" spans="1:8" s="10" customFormat="1" ht="15.95" customHeight="1">
      <c r="A4" s="13" t="s">
        <v>128</v>
      </c>
      <c r="B4" s="13"/>
      <c r="C4" s="13"/>
      <c r="D4" s="13"/>
      <c r="E4" s="13"/>
      <c r="F4" s="13"/>
      <c r="G4" s="13"/>
      <c r="H4" s="13"/>
    </row>
    <row r="5" spans="1:8" s="14" customFormat="1" ht="15.95" customHeight="1">
      <c r="A5" s="9" t="s">
        <v>313</v>
      </c>
      <c r="B5" s="13"/>
      <c r="C5" s="13"/>
      <c r="D5" s="13"/>
      <c r="E5" s="13"/>
      <c r="F5" s="13"/>
      <c r="G5" s="13"/>
      <c r="H5" s="13"/>
    </row>
    <row r="6" spans="1:8" s="14" customFormat="1" ht="6" customHeight="1">
      <c r="A6" s="15"/>
      <c r="G6" s="16"/>
      <c r="H6" s="17"/>
    </row>
    <row r="7" spans="1:8" s="14" customFormat="1" ht="21.75" customHeight="1">
      <c r="A7" s="18" t="s">
        <v>163</v>
      </c>
      <c r="B7" s="19" t="str">
        <f>VLOOKUP('Hoja de trabajo'!$A$2,Hoja1!$B$1:$C$36,2,FALSE)</f>
        <v>U. de Guanajuato</v>
      </c>
      <c r="C7" s="20"/>
      <c r="D7" s="20"/>
      <c r="E7" s="20"/>
      <c r="F7" s="20"/>
      <c r="G7" s="20"/>
      <c r="H7" s="21"/>
    </row>
    <row r="8" spans="1:8" s="14" customFormat="1" ht="6" customHeight="1">
      <c r="A8" s="15"/>
      <c r="G8" s="16"/>
      <c r="H8" s="16"/>
    </row>
    <row r="9" spans="1:8" s="14" customFormat="1" ht="18" customHeight="1">
      <c r="A9" s="603" t="s">
        <v>375</v>
      </c>
      <c r="B9" s="603"/>
      <c r="C9" s="603"/>
      <c r="D9" s="603"/>
      <c r="G9" s="16"/>
      <c r="H9" s="16"/>
    </row>
    <row r="10" spans="1:8" s="14" customFormat="1" ht="18" customHeight="1">
      <c r="A10" s="603"/>
      <c r="B10" s="603"/>
      <c r="C10" s="603"/>
      <c r="D10" s="603"/>
      <c r="G10" s="16"/>
      <c r="H10" s="17"/>
    </row>
    <row r="11" spans="1:8" s="14" customFormat="1" ht="18" customHeight="1">
      <c r="A11" s="603" t="s">
        <v>376</v>
      </c>
      <c r="B11" s="602" t="s">
        <v>377</v>
      </c>
      <c r="C11" s="602"/>
      <c r="D11" s="602"/>
      <c r="G11" s="16"/>
      <c r="H11" s="17"/>
    </row>
    <row r="12" spans="1:8" s="14" customFormat="1" ht="18" customHeight="1">
      <c r="A12" s="603"/>
      <c r="B12" s="23" t="s">
        <v>378</v>
      </c>
      <c r="C12" s="22" t="s">
        <v>379</v>
      </c>
      <c r="D12" s="22" t="s">
        <v>380</v>
      </c>
      <c r="G12" s="16"/>
      <c r="H12" s="17"/>
    </row>
    <row r="13" spans="1:8" s="14" customFormat="1" ht="6" customHeight="1">
      <c r="A13" s="24"/>
      <c r="B13" s="25"/>
      <c r="C13" s="25"/>
      <c r="D13" s="26"/>
      <c r="G13" s="16"/>
      <c r="H13" s="17"/>
    </row>
    <row r="14" spans="1:8" s="14" customFormat="1" ht="18" customHeight="1">
      <c r="A14" s="27" t="s">
        <v>381</v>
      </c>
      <c r="B14" s="28"/>
      <c r="C14" s="28"/>
      <c r="D14" s="29">
        <f t="shared" ref="D14:D24" si="0">B14+C14</f>
        <v>0</v>
      </c>
      <c r="G14" s="16"/>
      <c r="H14" s="17"/>
    </row>
    <row r="15" spans="1:8" s="14" customFormat="1" ht="18" customHeight="1">
      <c r="A15" s="27" t="s">
        <v>382</v>
      </c>
      <c r="B15" s="28"/>
      <c r="C15" s="28"/>
      <c r="D15" s="29">
        <f t="shared" si="0"/>
        <v>0</v>
      </c>
      <c r="G15" s="16"/>
      <c r="H15" s="17"/>
    </row>
    <row r="16" spans="1:8" s="14" customFormat="1" ht="18" customHeight="1">
      <c r="A16" s="27" t="s">
        <v>383</v>
      </c>
      <c r="B16" s="28"/>
      <c r="C16" s="28"/>
      <c r="D16" s="29">
        <f t="shared" si="0"/>
        <v>0</v>
      </c>
      <c r="G16" s="16"/>
      <c r="H16" s="17"/>
    </row>
    <row r="17" spans="1:8" s="14" customFormat="1" ht="18" customHeight="1">
      <c r="A17" s="27" t="s">
        <v>384</v>
      </c>
      <c r="B17" s="28"/>
      <c r="C17" s="28"/>
      <c r="D17" s="29">
        <f t="shared" si="0"/>
        <v>0</v>
      </c>
      <c r="G17" s="16"/>
      <c r="H17" s="17"/>
    </row>
    <row r="18" spans="1:8" s="14" customFormat="1" ht="18" customHeight="1">
      <c r="A18" s="27" t="s">
        <v>385</v>
      </c>
      <c r="B18" s="28"/>
      <c r="C18" s="28"/>
      <c r="D18" s="29">
        <f t="shared" si="0"/>
        <v>0</v>
      </c>
      <c r="G18" s="16"/>
      <c r="H18" s="17"/>
    </row>
    <row r="19" spans="1:8" s="14" customFormat="1" ht="18" customHeight="1">
      <c r="A19" s="27" t="s">
        <v>386</v>
      </c>
      <c r="B19" s="28"/>
      <c r="C19" s="28"/>
      <c r="D19" s="29">
        <f t="shared" si="0"/>
        <v>0</v>
      </c>
      <c r="G19" s="16"/>
      <c r="H19" s="17"/>
    </row>
    <row r="20" spans="1:8" s="14" customFormat="1" ht="18" customHeight="1">
      <c r="A20" s="27" t="s">
        <v>316</v>
      </c>
      <c r="B20" s="28"/>
      <c r="C20" s="28"/>
      <c r="D20" s="29">
        <f t="shared" si="0"/>
        <v>0</v>
      </c>
      <c r="G20" s="16"/>
      <c r="H20" s="17"/>
    </row>
    <row r="21" spans="1:8" s="14" customFormat="1" ht="18" customHeight="1">
      <c r="A21" s="27" t="s">
        <v>387</v>
      </c>
      <c r="B21" s="28"/>
      <c r="C21" s="28"/>
      <c r="D21" s="29">
        <f t="shared" si="0"/>
        <v>0</v>
      </c>
      <c r="G21" s="16"/>
      <c r="H21" s="17"/>
    </row>
    <row r="22" spans="1:8" s="14" customFormat="1" ht="18" customHeight="1">
      <c r="A22" s="27" t="s">
        <v>387</v>
      </c>
      <c r="B22" s="28"/>
      <c r="C22" s="28"/>
      <c r="D22" s="29">
        <f t="shared" si="0"/>
        <v>0</v>
      </c>
      <c r="G22" s="16"/>
      <c r="H22" s="17"/>
    </row>
    <row r="23" spans="1:8" s="14" customFormat="1" ht="18" customHeight="1">
      <c r="A23" s="27" t="s">
        <v>387</v>
      </c>
      <c r="B23" s="28"/>
      <c r="C23" s="28"/>
      <c r="D23" s="29">
        <f t="shared" si="0"/>
        <v>0</v>
      </c>
      <c r="G23" s="16"/>
      <c r="H23" s="17"/>
    </row>
    <row r="24" spans="1:8" s="14" customFormat="1" ht="18" customHeight="1">
      <c r="A24" s="27"/>
      <c r="B24" s="28"/>
      <c r="C24" s="28"/>
      <c r="D24" s="29">
        <f t="shared" si="0"/>
        <v>0</v>
      </c>
      <c r="G24" s="16"/>
      <c r="H24" s="17"/>
    </row>
    <row r="25" spans="1:8" s="14" customFormat="1" ht="6" customHeight="1">
      <c r="A25" s="24"/>
      <c r="B25" s="30"/>
      <c r="C25" s="30"/>
      <c r="D25" s="31"/>
      <c r="G25" s="16"/>
      <c r="H25" s="17"/>
    </row>
    <row r="26" spans="1:8" s="14" customFormat="1" ht="18" customHeight="1">
      <c r="A26" s="32" t="s">
        <v>388</v>
      </c>
      <c r="B26" s="29">
        <f>SUM(B14:B24)</f>
        <v>0</v>
      </c>
      <c r="C26" s="29">
        <f>SUM(C14:C24)</f>
        <v>0</v>
      </c>
      <c r="D26" s="29">
        <f>SUM(D14:D24)</f>
        <v>0</v>
      </c>
      <c r="G26" s="16"/>
      <c r="H26" s="17"/>
    </row>
    <row r="27" spans="1:8" s="14" customFormat="1" ht="6" customHeight="1">
      <c r="A27" s="15"/>
      <c r="G27" s="16"/>
      <c r="H27" s="17"/>
    </row>
    <row r="28" spans="1:8" s="14" customFormat="1" ht="6" customHeight="1">
      <c r="A28" s="15"/>
      <c r="G28" s="16"/>
      <c r="H28" s="17"/>
    </row>
    <row r="29" spans="1:8" s="14" customFormat="1" ht="22.5" customHeight="1">
      <c r="A29" s="606" t="s">
        <v>376</v>
      </c>
      <c r="B29" s="606" t="s">
        <v>389</v>
      </c>
      <c r="C29" s="606" t="s">
        <v>390</v>
      </c>
      <c r="D29" s="609" t="s">
        <v>391</v>
      </c>
      <c r="E29" s="598" t="s">
        <v>377</v>
      </c>
      <c r="F29" s="599"/>
      <c r="G29" s="600"/>
      <c r="H29" s="34"/>
    </row>
    <row r="30" spans="1:8" s="14" customFormat="1" ht="22.5" customHeight="1">
      <c r="A30" s="607"/>
      <c r="B30" s="608"/>
      <c r="C30" s="608"/>
      <c r="D30" s="610"/>
      <c r="E30" s="33" t="s">
        <v>378</v>
      </c>
      <c r="F30" s="33" t="s">
        <v>379</v>
      </c>
      <c r="G30" s="33" t="s">
        <v>380</v>
      </c>
      <c r="H30" s="35"/>
    </row>
    <row r="31" spans="1:8" ht="6" customHeight="1">
      <c r="A31" s="36"/>
      <c r="B31" s="36"/>
      <c r="C31" s="36"/>
      <c r="D31" s="37"/>
      <c r="E31" s="37"/>
      <c r="F31" s="37"/>
      <c r="G31" s="38"/>
    </row>
    <row r="32" spans="1:8">
      <c r="A32" s="48"/>
      <c r="B32" s="39"/>
      <c r="C32" s="39"/>
      <c r="D32" s="40"/>
      <c r="E32" s="28"/>
      <c r="F32" s="28"/>
      <c r="G32" s="29">
        <f t="shared" ref="G32:G79" si="1">E32+F32</f>
        <v>0</v>
      </c>
    </row>
    <row r="33" spans="1:8">
      <c r="A33" s="39"/>
      <c r="B33" s="39"/>
      <c r="C33" s="39"/>
      <c r="D33" s="40"/>
      <c r="E33" s="28"/>
      <c r="F33" s="28"/>
      <c r="G33" s="29">
        <f t="shared" si="1"/>
        <v>0</v>
      </c>
    </row>
    <row r="34" spans="1:8" ht="18">
      <c r="A34" s="39"/>
      <c r="B34" s="39"/>
      <c r="C34" s="39"/>
      <c r="D34" s="40"/>
      <c r="E34" s="28"/>
      <c r="F34" s="28"/>
      <c r="G34" s="29">
        <f t="shared" si="1"/>
        <v>0</v>
      </c>
      <c r="H34" s="41"/>
    </row>
    <row r="35" spans="1:8">
      <c r="A35" s="39"/>
      <c r="B35" s="39"/>
      <c r="C35" s="39"/>
      <c r="D35" s="40"/>
      <c r="E35" s="28"/>
      <c r="F35" s="28"/>
      <c r="G35" s="29">
        <f t="shared" si="1"/>
        <v>0</v>
      </c>
    </row>
    <row r="36" spans="1:8">
      <c r="A36" s="39"/>
      <c r="B36" s="39"/>
      <c r="C36" s="39"/>
      <c r="D36" s="40"/>
      <c r="E36" s="28"/>
      <c r="F36" s="28"/>
      <c r="G36" s="29">
        <f t="shared" si="1"/>
        <v>0</v>
      </c>
    </row>
    <row r="37" spans="1:8">
      <c r="A37" s="39"/>
      <c r="B37" s="39"/>
      <c r="C37" s="39"/>
      <c r="D37" s="40"/>
      <c r="E37" s="28"/>
      <c r="F37" s="28"/>
      <c r="G37" s="29">
        <f t="shared" si="1"/>
        <v>0</v>
      </c>
    </row>
    <row r="38" spans="1:8">
      <c r="A38" s="39"/>
      <c r="B38" s="39"/>
      <c r="C38" s="39"/>
      <c r="D38" s="40"/>
      <c r="E38" s="28"/>
      <c r="F38" s="28"/>
      <c r="G38" s="29">
        <f t="shared" si="1"/>
        <v>0</v>
      </c>
    </row>
    <row r="39" spans="1:8">
      <c r="A39" s="39"/>
      <c r="B39" s="39"/>
      <c r="C39" s="39"/>
      <c r="D39" s="40"/>
      <c r="E39" s="28"/>
      <c r="F39" s="28"/>
      <c r="G39" s="29">
        <f t="shared" si="1"/>
        <v>0</v>
      </c>
    </row>
    <row r="40" spans="1:8">
      <c r="A40" s="39"/>
      <c r="B40" s="39"/>
      <c r="C40" s="39"/>
      <c r="D40" s="40"/>
      <c r="E40" s="28"/>
      <c r="F40" s="28"/>
      <c r="G40" s="29">
        <f t="shared" si="1"/>
        <v>0</v>
      </c>
    </row>
    <row r="41" spans="1:8">
      <c r="A41" s="39"/>
      <c r="B41" s="39"/>
      <c r="C41" s="39"/>
      <c r="D41" s="40"/>
      <c r="E41" s="28"/>
      <c r="F41" s="28"/>
      <c r="G41" s="29">
        <f t="shared" si="1"/>
        <v>0</v>
      </c>
    </row>
    <row r="42" spans="1:8">
      <c r="A42" s="39"/>
      <c r="B42" s="39"/>
      <c r="C42" s="39"/>
      <c r="D42" s="40"/>
      <c r="E42" s="28"/>
      <c r="F42" s="28"/>
      <c r="G42" s="29">
        <f t="shared" si="1"/>
        <v>0</v>
      </c>
    </row>
    <row r="43" spans="1:8">
      <c r="A43" s="39"/>
      <c r="B43" s="39"/>
      <c r="C43" s="39"/>
      <c r="D43" s="40"/>
      <c r="E43" s="28"/>
      <c r="F43" s="28"/>
      <c r="G43" s="29">
        <f t="shared" si="1"/>
        <v>0</v>
      </c>
    </row>
    <row r="44" spans="1:8">
      <c r="A44" s="39"/>
      <c r="B44" s="39"/>
      <c r="C44" s="39"/>
      <c r="D44" s="40"/>
      <c r="E44" s="28"/>
      <c r="F44" s="28"/>
      <c r="G44" s="29">
        <f t="shared" si="1"/>
        <v>0</v>
      </c>
    </row>
    <row r="45" spans="1:8">
      <c r="A45" s="39"/>
      <c r="B45" s="39"/>
      <c r="C45" s="39"/>
      <c r="D45" s="40"/>
      <c r="E45" s="28"/>
      <c r="F45" s="28"/>
      <c r="G45" s="29">
        <f t="shared" si="1"/>
        <v>0</v>
      </c>
    </row>
    <row r="46" spans="1:8">
      <c r="A46" s="39"/>
      <c r="B46" s="39"/>
      <c r="C46" s="39"/>
      <c r="D46" s="40"/>
      <c r="E46" s="28"/>
      <c r="F46" s="28"/>
      <c r="G46" s="29">
        <f t="shared" si="1"/>
        <v>0</v>
      </c>
    </row>
    <row r="47" spans="1:8">
      <c r="A47" s="39"/>
      <c r="B47" s="39"/>
      <c r="C47" s="39"/>
      <c r="D47" s="40"/>
      <c r="E47" s="28"/>
      <c r="F47" s="28"/>
      <c r="G47" s="29">
        <f t="shared" si="1"/>
        <v>0</v>
      </c>
    </row>
    <row r="48" spans="1:8">
      <c r="A48" s="39"/>
      <c r="B48" s="39"/>
      <c r="C48" s="39"/>
      <c r="D48" s="40"/>
      <c r="E48" s="28"/>
      <c r="F48" s="28"/>
      <c r="G48" s="29">
        <f t="shared" si="1"/>
        <v>0</v>
      </c>
    </row>
    <row r="49" spans="1:7">
      <c r="A49" s="39"/>
      <c r="B49" s="39"/>
      <c r="C49" s="39"/>
      <c r="D49" s="40"/>
      <c r="E49" s="28"/>
      <c r="F49" s="28"/>
      <c r="G49" s="29">
        <f t="shared" si="1"/>
        <v>0</v>
      </c>
    </row>
    <row r="50" spans="1:7">
      <c r="A50" s="39"/>
      <c r="B50" s="39"/>
      <c r="C50" s="39"/>
      <c r="D50" s="40"/>
      <c r="E50" s="28"/>
      <c r="F50" s="28"/>
      <c r="G50" s="29">
        <f t="shared" si="1"/>
        <v>0</v>
      </c>
    </row>
    <row r="51" spans="1:7">
      <c r="A51" s="39"/>
      <c r="B51" s="39"/>
      <c r="C51" s="39"/>
      <c r="D51" s="40"/>
      <c r="E51" s="28"/>
      <c r="F51" s="28"/>
      <c r="G51" s="29">
        <f t="shared" si="1"/>
        <v>0</v>
      </c>
    </row>
    <row r="52" spans="1:7">
      <c r="A52" s="39"/>
      <c r="B52" s="39"/>
      <c r="C52" s="39"/>
      <c r="D52" s="40"/>
      <c r="E52" s="28"/>
      <c r="F52" s="28"/>
      <c r="G52" s="29">
        <f t="shared" si="1"/>
        <v>0</v>
      </c>
    </row>
    <row r="53" spans="1:7">
      <c r="A53" s="39"/>
      <c r="B53" s="39"/>
      <c r="C53" s="39"/>
      <c r="D53" s="40"/>
      <c r="E53" s="28"/>
      <c r="F53" s="28"/>
      <c r="G53" s="29">
        <f t="shared" si="1"/>
        <v>0</v>
      </c>
    </row>
    <row r="54" spans="1:7">
      <c r="A54" s="39"/>
      <c r="B54" s="39"/>
      <c r="C54" s="39"/>
      <c r="D54" s="40"/>
      <c r="E54" s="28"/>
      <c r="F54" s="28"/>
      <c r="G54" s="29">
        <f t="shared" si="1"/>
        <v>0</v>
      </c>
    </row>
    <row r="55" spans="1:7">
      <c r="A55" s="39"/>
      <c r="B55" s="39"/>
      <c r="C55" s="39"/>
      <c r="D55" s="40"/>
      <c r="E55" s="28"/>
      <c r="F55" s="28"/>
      <c r="G55" s="29">
        <f t="shared" si="1"/>
        <v>0</v>
      </c>
    </row>
    <row r="56" spans="1:7">
      <c r="A56" s="39"/>
      <c r="B56" s="39"/>
      <c r="C56" s="39"/>
      <c r="D56" s="40"/>
      <c r="E56" s="28"/>
      <c r="F56" s="28"/>
      <c r="G56" s="29">
        <f t="shared" si="1"/>
        <v>0</v>
      </c>
    </row>
    <row r="57" spans="1:7">
      <c r="A57" s="39"/>
      <c r="B57" s="39"/>
      <c r="C57" s="39"/>
      <c r="D57" s="40"/>
      <c r="E57" s="28"/>
      <c r="F57" s="28"/>
      <c r="G57" s="29">
        <f t="shared" si="1"/>
        <v>0</v>
      </c>
    </row>
    <row r="58" spans="1:7">
      <c r="A58" s="39"/>
      <c r="B58" s="39"/>
      <c r="C58" s="39"/>
      <c r="D58" s="40"/>
      <c r="E58" s="28"/>
      <c r="F58" s="28"/>
      <c r="G58" s="29">
        <f t="shared" si="1"/>
        <v>0</v>
      </c>
    </row>
    <row r="59" spans="1:7">
      <c r="A59" s="39"/>
      <c r="B59" s="39"/>
      <c r="C59" s="39"/>
      <c r="D59" s="40"/>
      <c r="E59" s="28"/>
      <c r="F59" s="28"/>
      <c r="G59" s="29">
        <f t="shared" si="1"/>
        <v>0</v>
      </c>
    </row>
    <row r="60" spans="1:7">
      <c r="A60" s="39"/>
      <c r="B60" s="39"/>
      <c r="C60" s="39"/>
      <c r="D60" s="40"/>
      <c r="E60" s="28"/>
      <c r="F60" s="28"/>
      <c r="G60" s="29">
        <f t="shared" si="1"/>
        <v>0</v>
      </c>
    </row>
    <row r="61" spans="1:7">
      <c r="A61" s="39"/>
      <c r="B61" s="39"/>
      <c r="C61" s="39"/>
      <c r="D61" s="40"/>
      <c r="E61" s="28"/>
      <c r="F61" s="28"/>
      <c r="G61" s="29">
        <f t="shared" si="1"/>
        <v>0</v>
      </c>
    </row>
    <row r="62" spans="1:7">
      <c r="A62" s="39"/>
      <c r="B62" s="39"/>
      <c r="C62" s="39"/>
      <c r="D62" s="40"/>
      <c r="E62" s="28"/>
      <c r="F62" s="28"/>
      <c r="G62" s="29">
        <f t="shared" si="1"/>
        <v>0</v>
      </c>
    </row>
    <row r="63" spans="1:7">
      <c r="A63" s="39"/>
      <c r="B63" s="39"/>
      <c r="C63" s="39"/>
      <c r="D63" s="40"/>
      <c r="E63" s="28"/>
      <c r="F63" s="28"/>
      <c r="G63" s="29">
        <f t="shared" si="1"/>
        <v>0</v>
      </c>
    </row>
    <row r="64" spans="1:7">
      <c r="A64" s="39"/>
      <c r="B64" s="39"/>
      <c r="C64" s="39"/>
      <c r="D64" s="40"/>
      <c r="E64" s="28"/>
      <c r="F64" s="28"/>
      <c r="G64" s="29">
        <f t="shared" si="1"/>
        <v>0</v>
      </c>
    </row>
    <row r="65" spans="1:7">
      <c r="A65" s="39"/>
      <c r="B65" s="39"/>
      <c r="C65" s="39"/>
      <c r="D65" s="40"/>
      <c r="E65" s="28"/>
      <c r="F65" s="28"/>
      <c r="G65" s="29">
        <f t="shared" si="1"/>
        <v>0</v>
      </c>
    </row>
    <row r="66" spans="1:7">
      <c r="A66" s="39"/>
      <c r="B66" s="39"/>
      <c r="C66" s="39"/>
      <c r="D66" s="40"/>
      <c r="E66" s="28"/>
      <c r="F66" s="28"/>
      <c r="G66" s="29">
        <f t="shared" si="1"/>
        <v>0</v>
      </c>
    </row>
    <row r="67" spans="1:7">
      <c r="A67" s="39"/>
      <c r="B67" s="39"/>
      <c r="C67" s="39"/>
      <c r="D67" s="40"/>
      <c r="E67" s="28"/>
      <c r="F67" s="28"/>
      <c r="G67" s="29">
        <f t="shared" si="1"/>
        <v>0</v>
      </c>
    </row>
    <row r="68" spans="1:7">
      <c r="A68" s="39"/>
      <c r="B68" s="39"/>
      <c r="C68" s="39"/>
      <c r="D68" s="40"/>
      <c r="E68" s="28"/>
      <c r="F68" s="28"/>
      <c r="G68" s="29">
        <f t="shared" si="1"/>
        <v>0</v>
      </c>
    </row>
    <row r="69" spans="1:7">
      <c r="A69" s="39"/>
      <c r="B69" s="39"/>
      <c r="C69" s="39"/>
      <c r="D69" s="40"/>
      <c r="E69" s="28"/>
      <c r="F69" s="28"/>
      <c r="G69" s="29">
        <f t="shared" si="1"/>
        <v>0</v>
      </c>
    </row>
    <row r="70" spans="1:7">
      <c r="A70" s="39"/>
      <c r="B70" s="39"/>
      <c r="C70" s="39"/>
      <c r="D70" s="40"/>
      <c r="E70" s="28"/>
      <c r="F70" s="28"/>
      <c r="G70" s="29">
        <f t="shared" si="1"/>
        <v>0</v>
      </c>
    </row>
    <row r="71" spans="1:7">
      <c r="A71" s="39"/>
      <c r="B71" s="39"/>
      <c r="C71" s="39"/>
      <c r="D71" s="40"/>
      <c r="E71" s="28"/>
      <c r="F71" s="28"/>
      <c r="G71" s="29">
        <f t="shared" si="1"/>
        <v>0</v>
      </c>
    </row>
    <row r="72" spans="1:7">
      <c r="A72" s="39"/>
      <c r="B72" s="39"/>
      <c r="C72" s="39"/>
      <c r="D72" s="40"/>
      <c r="E72" s="28"/>
      <c r="F72" s="28"/>
      <c r="G72" s="29">
        <f t="shared" si="1"/>
        <v>0</v>
      </c>
    </row>
    <row r="73" spans="1:7">
      <c r="A73" s="39"/>
      <c r="B73" s="39"/>
      <c r="C73" s="39"/>
      <c r="D73" s="40"/>
      <c r="E73" s="28"/>
      <c r="F73" s="28"/>
      <c r="G73" s="29">
        <f t="shared" si="1"/>
        <v>0</v>
      </c>
    </row>
    <row r="74" spans="1:7">
      <c r="A74" s="39"/>
      <c r="B74" s="39"/>
      <c r="C74" s="39"/>
      <c r="D74" s="40"/>
      <c r="E74" s="28"/>
      <c r="F74" s="28"/>
      <c r="G74" s="29">
        <f t="shared" si="1"/>
        <v>0</v>
      </c>
    </row>
    <row r="75" spans="1:7">
      <c r="A75" s="39"/>
      <c r="B75" s="39"/>
      <c r="C75" s="39"/>
      <c r="D75" s="40"/>
      <c r="E75" s="28"/>
      <c r="F75" s="28"/>
      <c r="G75" s="29">
        <f t="shared" si="1"/>
        <v>0</v>
      </c>
    </row>
    <row r="76" spans="1:7">
      <c r="A76" s="39"/>
      <c r="B76" s="39"/>
      <c r="C76" s="39"/>
      <c r="D76" s="40"/>
      <c r="E76" s="28"/>
      <c r="F76" s="28"/>
      <c r="G76" s="29">
        <f t="shared" si="1"/>
        <v>0</v>
      </c>
    </row>
    <row r="77" spans="1:7">
      <c r="A77" s="39"/>
      <c r="B77" s="39"/>
      <c r="C77" s="39"/>
      <c r="D77" s="40"/>
      <c r="E77" s="28"/>
      <c r="F77" s="28"/>
      <c r="G77" s="29">
        <f t="shared" si="1"/>
        <v>0</v>
      </c>
    </row>
    <row r="78" spans="1:7">
      <c r="A78" s="39"/>
      <c r="B78" s="39"/>
      <c r="C78" s="39"/>
      <c r="D78" s="40"/>
      <c r="E78" s="28"/>
      <c r="F78" s="28"/>
      <c r="G78" s="29">
        <f t="shared" si="1"/>
        <v>0</v>
      </c>
    </row>
    <row r="79" spans="1:7">
      <c r="A79" s="39"/>
      <c r="B79" s="39"/>
      <c r="C79" s="39"/>
      <c r="D79" s="40"/>
      <c r="E79" s="28"/>
      <c r="F79" s="28"/>
      <c r="G79" s="29">
        <f t="shared" si="1"/>
        <v>0</v>
      </c>
    </row>
    <row r="80" spans="1:7">
      <c r="A80" s="39"/>
      <c r="B80" s="39"/>
      <c r="C80" s="39"/>
      <c r="D80" s="40"/>
      <c r="E80" s="28"/>
      <c r="F80" s="28"/>
      <c r="G80" s="29">
        <f t="shared" ref="G80:G95" si="2">E80+F80</f>
        <v>0</v>
      </c>
    </row>
    <row r="81" spans="1:7">
      <c r="A81" s="39"/>
      <c r="B81" s="39"/>
      <c r="C81" s="39"/>
      <c r="D81" s="40"/>
      <c r="E81" s="28"/>
      <c r="F81" s="28"/>
      <c r="G81" s="29">
        <f t="shared" si="2"/>
        <v>0</v>
      </c>
    </row>
    <row r="82" spans="1:7">
      <c r="A82" s="39"/>
      <c r="B82" s="39"/>
      <c r="C82" s="39"/>
      <c r="D82" s="40"/>
      <c r="E82" s="28"/>
      <c r="F82" s="28"/>
      <c r="G82" s="29">
        <f t="shared" si="2"/>
        <v>0</v>
      </c>
    </row>
    <row r="83" spans="1:7">
      <c r="A83" s="39"/>
      <c r="B83" s="39"/>
      <c r="C83" s="39"/>
      <c r="D83" s="40"/>
      <c r="E83" s="28"/>
      <c r="F83" s="28"/>
      <c r="G83" s="29">
        <f t="shared" si="2"/>
        <v>0</v>
      </c>
    </row>
    <row r="84" spans="1:7">
      <c r="A84" s="39"/>
      <c r="B84" s="39"/>
      <c r="C84" s="39"/>
      <c r="D84" s="40"/>
      <c r="E84" s="28"/>
      <c r="F84" s="28"/>
      <c r="G84" s="29">
        <f t="shared" si="2"/>
        <v>0</v>
      </c>
    </row>
    <row r="85" spans="1:7">
      <c r="A85" s="39"/>
      <c r="B85" s="39"/>
      <c r="C85" s="39"/>
      <c r="D85" s="40"/>
      <c r="E85" s="28"/>
      <c r="F85" s="28"/>
      <c r="G85" s="29">
        <f t="shared" si="2"/>
        <v>0</v>
      </c>
    </row>
    <row r="86" spans="1:7">
      <c r="A86" s="39"/>
      <c r="B86" s="39"/>
      <c r="C86" s="39"/>
      <c r="D86" s="40"/>
      <c r="E86" s="28"/>
      <c r="F86" s="28"/>
      <c r="G86" s="29">
        <f t="shared" si="2"/>
        <v>0</v>
      </c>
    </row>
    <row r="87" spans="1:7">
      <c r="A87" s="39"/>
      <c r="B87" s="39"/>
      <c r="C87" s="39"/>
      <c r="D87" s="40"/>
      <c r="E87" s="28"/>
      <c r="F87" s="28"/>
      <c r="G87" s="29">
        <f t="shared" si="2"/>
        <v>0</v>
      </c>
    </row>
    <row r="88" spans="1:7">
      <c r="A88" s="39"/>
      <c r="B88" s="39"/>
      <c r="C88" s="39"/>
      <c r="D88" s="40"/>
      <c r="E88" s="28"/>
      <c r="F88" s="28"/>
      <c r="G88" s="29">
        <f t="shared" si="2"/>
        <v>0</v>
      </c>
    </row>
    <row r="89" spans="1:7">
      <c r="A89" s="39"/>
      <c r="B89" s="39"/>
      <c r="C89" s="39"/>
      <c r="D89" s="40"/>
      <c r="E89" s="28"/>
      <c r="F89" s="28"/>
      <c r="G89" s="29">
        <f t="shared" si="2"/>
        <v>0</v>
      </c>
    </row>
    <row r="90" spans="1:7">
      <c r="A90" s="39"/>
      <c r="B90" s="39"/>
      <c r="C90" s="39"/>
      <c r="D90" s="40"/>
      <c r="E90" s="28"/>
      <c r="F90" s="28"/>
      <c r="G90" s="29">
        <f t="shared" si="2"/>
        <v>0</v>
      </c>
    </row>
    <row r="91" spans="1:7">
      <c r="A91" s="39"/>
      <c r="B91" s="39"/>
      <c r="C91" s="39"/>
      <c r="D91" s="40"/>
      <c r="E91" s="28"/>
      <c r="F91" s="28"/>
      <c r="G91" s="29">
        <f t="shared" si="2"/>
        <v>0</v>
      </c>
    </row>
    <row r="92" spans="1:7">
      <c r="A92" s="39"/>
      <c r="B92" s="39"/>
      <c r="C92" s="39"/>
      <c r="D92" s="40"/>
      <c r="E92" s="28"/>
      <c r="F92" s="28"/>
      <c r="G92" s="29">
        <f t="shared" si="2"/>
        <v>0</v>
      </c>
    </row>
    <row r="93" spans="1:7">
      <c r="A93" s="39"/>
      <c r="B93" s="39"/>
      <c r="C93" s="39"/>
      <c r="D93" s="40"/>
      <c r="E93" s="28"/>
      <c r="F93" s="28"/>
      <c r="G93" s="29">
        <f t="shared" si="2"/>
        <v>0</v>
      </c>
    </row>
    <row r="94" spans="1:7">
      <c r="A94" s="39"/>
      <c r="B94" s="39"/>
      <c r="C94" s="39"/>
      <c r="D94" s="40"/>
      <c r="E94" s="28"/>
      <c r="F94" s="28"/>
      <c r="G94" s="29">
        <f t="shared" si="2"/>
        <v>0</v>
      </c>
    </row>
    <row r="95" spans="1:7">
      <c r="A95" s="39"/>
      <c r="B95" s="39"/>
      <c r="C95" s="39"/>
      <c r="D95" s="40"/>
      <c r="E95" s="28"/>
      <c r="F95" s="28"/>
      <c r="G95" s="29">
        <f t="shared" si="2"/>
        <v>0</v>
      </c>
    </row>
    <row r="96" spans="1:7" ht="6" customHeight="1">
      <c r="D96" s="16"/>
      <c r="E96" s="42"/>
      <c r="F96" s="42"/>
      <c r="G96" s="43"/>
    </row>
    <row r="97" spans="1:7" ht="18" customHeight="1">
      <c r="D97" s="44" t="s">
        <v>388</v>
      </c>
      <c r="E97" s="45">
        <f>SUM(E32:E95)</f>
        <v>0</v>
      </c>
      <c r="F97" s="45">
        <f>SUM(F32:F95)</f>
        <v>0</v>
      </c>
      <c r="G97" s="45">
        <f>SUM(G32:G95)</f>
        <v>0</v>
      </c>
    </row>
    <row r="98" spans="1:7">
      <c r="D98" s="16"/>
      <c r="E98" s="16"/>
      <c r="F98" s="16"/>
      <c r="G98" s="14"/>
    </row>
    <row r="99" spans="1:7">
      <c r="D99" s="16"/>
      <c r="E99" s="16"/>
    </row>
    <row r="100" spans="1:7" ht="17.25" customHeight="1">
      <c r="C100" s="605" t="s">
        <v>392</v>
      </c>
      <c r="D100" s="16"/>
      <c r="E100" s="16"/>
    </row>
    <row r="101" spans="1:7" ht="17.25" customHeight="1">
      <c r="C101" s="605"/>
      <c r="D101" s="16"/>
      <c r="E101" s="16"/>
      <c r="F101" s="16"/>
      <c r="G101" s="14"/>
    </row>
    <row r="102" spans="1:7" ht="17.25" customHeight="1">
      <c r="A102" s="604" t="s">
        <v>393</v>
      </c>
      <c r="C102" s="605"/>
      <c r="D102" s="16"/>
      <c r="E102" s="16"/>
      <c r="F102" s="16"/>
      <c r="G102" s="14"/>
    </row>
    <row r="103" spans="1:7" ht="17.25" customHeight="1">
      <c r="A103" s="605"/>
      <c r="D103" s="16"/>
      <c r="E103" s="16"/>
      <c r="F103" s="16"/>
      <c r="G103" s="14"/>
    </row>
    <row r="104" spans="1:7">
      <c r="A104" s="46"/>
      <c r="C104" s="317"/>
      <c r="D104" s="16"/>
      <c r="E104" s="16"/>
      <c r="F104" s="16"/>
      <c r="G104" s="14"/>
    </row>
    <row r="105" spans="1:7">
      <c r="D105" s="16"/>
      <c r="E105" s="16"/>
      <c r="F105" s="16"/>
      <c r="G105" s="14"/>
    </row>
    <row r="106" spans="1:7" ht="12.75" customHeight="1">
      <c r="D106" s="16"/>
      <c r="E106" s="16"/>
      <c r="F106" s="16"/>
      <c r="G106" s="14"/>
    </row>
    <row r="107" spans="1:7" ht="60" customHeight="1">
      <c r="A107" s="601" t="s">
        <v>394</v>
      </c>
      <c r="B107" s="601"/>
      <c r="C107" s="601"/>
      <c r="D107" s="601"/>
      <c r="E107" s="601"/>
      <c r="F107" s="601"/>
      <c r="G107" s="601"/>
    </row>
    <row r="108" spans="1:7">
      <c r="D108" s="16"/>
      <c r="E108" s="16"/>
      <c r="F108" s="16"/>
      <c r="G108" s="14"/>
    </row>
    <row r="109" spans="1:7">
      <c r="D109" s="16"/>
      <c r="E109" s="16"/>
      <c r="F109" s="16"/>
      <c r="G109" s="14"/>
    </row>
  </sheetData>
  <mergeCells count="11">
    <mergeCell ref="A9:D10"/>
    <mergeCell ref="A29:A30"/>
    <mergeCell ref="B29:B30"/>
    <mergeCell ref="C29:C30"/>
    <mergeCell ref="D29:D30"/>
    <mergeCell ref="E29:G29"/>
    <mergeCell ref="A107:G107"/>
    <mergeCell ref="B11:D11"/>
    <mergeCell ref="A11:A12"/>
    <mergeCell ref="A102:A103"/>
    <mergeCell ref="C100:C102"/>
  </mergeCells>
  <pageMargins left="0.39370078740157483" right="0.39370078740157483" top="0.39370078740157483" bottom="0.39370078740157483" header="0.31496062992125984" footer="0.31496062992125984"/>
  <pageSetup scale="92" fitToHeight="1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rgb="FF9B2247"/>
    <pageSetUpPr fitToPage="1"/>
  </sheetPr>
  <dimension ref="A1:H109"/>
  <sheetViews>
    <sheetView zoomScaleNormal="100" workbookViewId="0">
      <selection activeCell="L20" sqref="L20"/>
    </sheetView>
  </sheetViews>
  <sheetFormatPr defaultColWidth="11.42578125" defaultRowHeight="15"/>
  <cols>
    <col min="1" max="4" width="22.5703125" style="14" customWidth="1"/>
    <col min="5" max="6" width="10.5703125" style="14" customWidth="1"/>
    <col min="7" max="7" width="10.5703125" style="16" customWidth="1"/>
    <col min="8" max="8" width="21.5703125" style="14" customWidth="1"/>
    <col min="9" max="9" width="1.42578125" style="8" customWidth="1"/>
    <col min="10" max="10" width="30" style="8" bestFit="1" customWidth="1"/>
    <col min="11" max="11" width="13.85546875" style="8" bestFit="1" customWidth="1"/>
    <col min="12" max="16384" width="11.42578125" style="8"/>
  </cols>
  <sheetData>
    <row r="1" spans="1:8" s="10" customFormat="1" ht="18.75" customHeight="1">
      <c r="A1" s="9" t="s">
        <v>125</v>
      </c>
      <c r="B1" s="9"/>
      <c r="C1" s="9"/>
      <c r="D1" s="9"/>
      <c r="E1" s="9"/>
      <c r="F1" s="9"/>
      <c r="G1" s="9"/>
      <c r="H1" s="9"/>
    </row>
    <row r="2" spans="1:8" s="10" customFormat="1" ht="15.95" customHeight="1">
      <c r="A2" s="9" t="s">
        <v>373</v>
      </c>
      <c r="B2" s="9"/>
      <c r="C2" s="9"/>
      <c r="D2" s="9"/>
      <c r="E2" s="9"/>
      <c r="F2" s="9"/>
      <c r="G2" s="9"/>
      <c r="H2" s="9"/>
    </row>
    <row r="3" spans="1:8" s="10" customFormat="1" ht="15.95" customHeight="1">
      <c r="A3" s="11" t="s">
        <v>374</v>
      </c>
      <c r="B3" s="12"/>
      <c r="C3" s="12"/>
      <c r="D3" s="13"/>
      <c r="E3" s="13"/>
      <c r="F3" s="13"/>
      <c r="G3" s="13"/>
      <c r="H3" s="13"/>
    </row>
    <row r="4" spans="1:8" s="10" customFormat="1" ht="15.95" customHeight="1">
      <c r="A4" s="13" t="s">
        <v>128</v>
      </c>
      <c r="B4" s="13"/>
      <c r="C4" s="13"/>
      <c r="D4" s="13"/>
      <c r="E4" s="13"/>
      <c r="F4" s="13"/>
      <c r="G4" s="13"/>
      <c r="H4" s="13"/>
    </row>
    <row r="5" spans="1:8" s="14" customFormat="1" ht="15.95" customHeight="1">
      <c r="A5" s="9" t="s">
        <v>395</v>
      </c>
      <c r="B5" s="13"/>
      <c r="C5" s="13"/>
      <c r="D5" s="13"/>
      <c r="E5" s="13"/>
      <c r="F5" s="13"/>
      <c r="G5" s="13"/>
      <c r="H5" s="13"/>
    </row>
    <row r="6" spans="1:8" s="14" customFormat="1" ht="6" customHeight="1">
      <c r="A6" s="15"/>
      <c r="G6" s="16"/>
      <c r="H6" s="17"/>
    </row>
    <row r="7" spans="1:8" s="14" customFormat="1" ht="21.75" customHeight="1">
      <c r="A7" s="18" t="s">
        <v>163</v>
      </c>
      <c r="B7" s="19" t="str">
        <f>VLOOKUP('Hoja de trabajo'!$A$2,Hoja1!$B$1:$C$36,2,FALSE)</f>
        <v>U. de Guanajuato</v>
      </c>
      <c r="C7" s="20"/>
      <c r="D7" s="20"/>
      <c r="E7" s="20"/>
      <c r="F7" s="20"/>
      <c r="G7" s="20"/>
      <c r="H7" s="21"/>
    </row>
    <row r="8" spans="1:8" s="14" customFormat="1" ht="6" customHeight="1">
      <c r="A8" s="15"/>
      <c r="G8" s="16"/>
      <c r="H8" s="16"/>
    </row>
    <row r="9" spans="1:8" s="14" customFormat="1" ht="18" customHeight="1">
      <c r="A9" s="603" t="s">
        <v>375</v>
      </c>
      <c r="B9" s="603"/>
      <c r="C9" s="603"/>
      <c r="D9" s="603"/>
      <c r="G9" s="16"/>
      <c r="H9" s="16"/>
    </row>
    <row r="10" spans="1:8" s="14" customFormat="1" ht="18" customHeight="1">
      <c r="A10" s="603"/>
      <c r="B10" s="603"/>
      <c r="C10" s="603"/>
      <c r="D10" s="603"/>
      <c r="G10" s="16"/>
      <c r="H10" s="17"/>
    </row>
    <row r="11" spans="1:8" s="14" customFormat="1" ht="18" customHeight="1">
      <c r="A11" s="603" t="s">
        <v>376</v>
      </c>
      <c r="B11" s="602" t="s">
        <v>377</v>
      </c>
      <c r="C11" s="602"/>
      <c r="D11" s="602"/>
      <c r="G11" s="16"/>
      <c r="H11" s="17"/>
    </row>
    <row r="12" spans="1:8" s="14" customFormat="1" ht="18" customHeight="1">
      <c r="A12" s="603"/>
      <c r="B12" s="23" t="s">
        <v>378</v>
      </c>
      <c r="C12" s="22" t="s">
        <v>379</v>
      </c>
      <c r="D12" s="22" t="s">
        <v>380</v>
      </c>
      <c r="G12" s="16"/>
      <c r="H12" s="17"/>
    </row>
    <row r="13" spans="1:8" s="14" customFormat="1" ht="6" customHeight="1">
      <c r="A13" s="24"/>
      <c r="B13" s="25"/>
      <c r="C13" s="25"/>
      <c r="D13" s="26"/>
      <c r="G13" s="16"/>
      <c r="H13" s="17"/>
    </row>
    <row r="14" spans="1:8" s="14" customFormat="1" ht="18" customHeight="1">
      <c r="A14" s="27" t="s">
        <v>381</v>
      </c>
      <c r="B14" s="28"/>
      <c r="C14" s="28"/>
      <c r="D14" s="29">
        <f t="shared" ref="D14:D24" si="0">B14+C14</f>
        <v>0</v>
      </c>
      <c r="G14" s="16"/>
      <c r="H14" s="17"/>
    </row>
    <row r="15" spans="1:8" s="14" customFormat="1" ht="18" customHeight="1">
      <c r="A15" s="27" t="s">
        <v>382</v>
      </c>
      <c r="B15" s="28"/>
      <c r="C15" s="28"/>
      <c r="D15" s="29">
        <f t="shared" si="0"/>
        <v>0</v>
      </c>
      <c r="G15" s="16"/>
      <c r="H15" s="17"/>
    </row>
    <row r="16" spans="1:8" s="14" customFormat="1" ht="18" customHeight="1">
      <c r="A16" s="27" t="s">
        <v>383</v>
      </c>
      <c r="B16" s="28"/>
      <c r="C16" s="28"/>
      <c r="D16" s="29">
        <f t="shared" si="0"/>
        <v>0</v>
      </c>
      <c r="G16" s="16"/>
      <c r="H16" s="17"/>
    </row>
    <row r="17" spans="1:8" s="14" customFormat="1" ht="18" customHeight="1">
      <c r="A17" s="27" t="s">
        <v>384</v>
      </c>
      <c r="B17" s="28"/>
      <c r="C17" s="28"/>
      <c r="D17" s="29">
        <f t="shared" si="0"/>
        <v>0</v>
      </c>
      <c r="G17" s="16"/>
      <c r="H17" s="17"/>
    </row>
    <row r="18" spans="1:8" s="14" customFormat="1" ht="18" customHeight="1">
      <c r="A18" s="27" t="s">
        <v>385</v>
      </c>
      <c r="B18" s="28"/>
      <c r="C18" s="28"/>
      <c r="D18" s="29">
        <f t="shared" si="0"/>
        <v>0</v>
      </c>
      <c r="G18" s="16"/>
      <c r="H18" s="17"/>
    </row>
    <row r="19" spans="1:8" s="14" customFormat="1" ht="18" customHeight="1">
      <c r="A19" s="27" t="s">
        <v>386</v>
      </c>
      <c r="B19" s="28"/>
      <c r="C19" s="28"/>
      <c r="D19" s="29">
        <f t="shared" si="0"/>
        <v>0</v>
      </c>
      <c r="G19" s="16"/>
      <c r="H19" s="17"/>
    </row>
    <row r="20" spans="1:8" s="14" customFormat="1" ht="18" customHeight="1">
      <c r="A20" s="27" t="s">
        <v>316</v>
      </c>
      <c r="B20" s="28"/>
      <c r="C20" s="28"/>
      <c r="D20" s="29">
        <f t="shared" si="0"/>
        <v>0</v>
      </c>
      <c r="G20" s="16"/>
      <c r="H20" s="17"/>
    </row>
    <row r="21" spans="1:8" s="14" customFormat="1" ht="18" customHeight="1">
      <c r="A21" s="27" t="s">
        <v>387</v>
      </c>
      <c r="B21" s="28"/>
      <c r="C21" s="28"/>
      <c r="D21" s="29">
        <f t="shared" si="0"/>
        <v>0</v>
      </c>
      <c r="G21" s="16"/>
      <c r="H21" s="17"/>
    </row>
    <row r="22" spans="1:8" s="14" customFormat="1" ht="18" customHeight="1">
      <c r="A22" s="27" t="s">
        <v>387</v>
      </c>
      <c r="B22" s="28"/>
      <c r="C22" s="28"/>
      <c r="D22" s="29">
        <f t="shared" si="0"/>
        <v>0</v>
      </c>
      <c r="G22" s="16"/>
      <c r="H22" s="17"/>
    </row>
    <row r="23" spans="1:8" s="14" customFormat="1" ht="18" customHeight="1">
      <c r="A23" s="27" t="s">
        <v>387</v>
      </c>
      <c r="B23" s="28"/>
      <c r="C23" s="28"/>
      <c r="D23" s="29">
        <f t="shared" si="0"/>
        <v>0</v>
      </c>
      <c r="G23" s="16"/>
      <c r="H23" s="17"/>
    </row>
    <row r="24" spans="1:8" s="14" customFormat="1" ht="18" customHeight="1">
      <c r="A24" s="27"/>
      <c r="B24" s="28"/>
      <c r="C24" s="28"/>
      <c r="D24" s="29">
        <f t="shared" si="0"/>
        <v>0</v>
      </c>
      <c r="G24" s="16"/>
      <c r="H24" s="17"/>
    </row>
    <row r="25" spans="1:8" s="14" customFormat="1" ht="6" customHeight="1">
      <c r="A25" s="24"/>
      <c r="B25" s="30"/>
      <c r="C25" s="30"/>
      <c r="D25" s="31"/>
      <c r="G25" s="16"/>
      <c r="H25" s="17"/>
    </row>
    <row r="26" spans="1:8" s="14" customFormat="1" ht="18" customHeight="1">
      <c r="A26" s="32" t="s">
        <v>388</v>
      </c>
      <c r="B26" s="29">
        <f>SUM(B14:B24)</f>
        <v>0</v>
      </c>
      <c r="C26" s="29">
        <f>SUM(C14:C24)</f>
        <v>0</v>
      </c>
      <c r="D26" s="29">
        <f>SUM(D14:D24)</f>
        <v>0</v>
      </c>
      <c r="G26" s="16"/>
      <c r="H26" s="17"/>
    </row>
    <row r="27" spans="1:8" s="14" customFormat="1" ht="6" customHeight="1">
      <c r="A27" s="15"/>
      <c r="G27" s="16"/>
      <c r="H27" s="17"/>
    </row>
    <row r="28" spans="1:8" s="14" customFormat="1" ht="6" customHeight="1">
      <c r="A28" s="15"/>
      <c r="G28" s="16"/>
      <c r="H28" s="17"/>
    </row>
    <row r="29" spans="1:8" s="14" customFormat="1" ht="22.5" customHeight="1">
      <c r="A29" s="606" t="s">
        <v>376</v>
      </c>
      <c r="B29" s="606" t="s">
        <v>389</v>
      </c>
      <c r="C29" s="606" t="s">
        <v>390</v>
      </c>
      <c r="D29" s="609" t="s">
        <v>391</v>
      </c>
      <c r="E29" s="598" t="s">
        <v>377</v>
      </c>
      <c r="F29" s="599"/>
      <c r="G29" s="600"/>
      <c r="H29" s="34"/>
    </row>
    <row r="30" spans="1:8" s="14" customFormat="1" ht="22.5" customHeight="1">
      <c r="A30" s="607"/>
      <c r="B30" s="608"/>
      <c r="C30" s="608"/>
      <c r="D30" s="610"/>
      <c r="E30" s="33" t="s">
        <v>378</v>
      </c>
      <c r="F30" s="33" t="s">
        <v>379</v>
      </c>
      <c r="G30" s="33" t="s">
        <v>380</v>
      </c>
      <c r="H30" s="35"/>
    </row>
    <row r="31" spans="1:8" ht="6" customHeight="1">
      <c r="A31" s="36"/>
      <c r="B31" s="36"/>
      <c r="C31" s="36"/>
      <c r="D31" s="37"/>
      <c r="E31" s="37"/>
      <c r="F31" s="37"/>
      <c r="G31" s="38"/>
    </row>
    <row r="32" spans="1:8">
      <c r="A32" s="39"/>
      <c r="B32" s="39"/>
      <c r="C32" s="39"/>
      <c r="D32" s="40"/>
      <c r="E32" s="28"/>
      <c r="F32" s="28"/>
      <c r="G32" s="29">
        <f t="shared" ref="G32:G79" si="1">E32+F32</f>
        <v>0</v>
      </c>
    </row>
    <row r="33" spans="1:8">
      <c r="A33" s="39"/>
      <c r="B33" s="39"/>
      <c r="C33" s="39"/>
      <c r="D33" s="40"/>
      <c r="E33" s="28"/>
      <c r="F33" s="28"/>
      <c r="G33" s="29">
        <f t="shared" si="1"/>
        <v>0</v>
      </c>
    </row>
    <row r="34" spans="1:8" ht="18">
      <c r="A34" s="39"/>
      <c r="B34" s="39"/>
      <c r="C34" s="39"/>
      <c r="D34" s="40"/>
      <c r="E34" s="28"/>
      <c r="F34" s="28"/>
      <c r="G34" s="29">
        <f t="shared" si="1"/>
        <v>0</v>
      </c>
      <c r="H34" s="41"/>
    </row>
    <row r="35" spans="1:8">
      <c r="A35" s="39"/>
      <c r="B35" s="39"/>
      <c r="C35" s="39"/>
      <c r="D35" s="40"/>
      <c r="E35" s="28"/>
      <c r="F35" s="28"/>
      <c r="G35" s="29">
        <f t="shared" si="1"/>
        <v>0</v>
      </c>
    </row>
    <row r="36" spans="1:8">
      <c r="A36" s="39"/>
      <c r="B36" s="39"/>
      <c r="C36" s="39"/>
      <c r="D36" s="40"/>
      <c r="E36" s="28"/>
      <c r="F36" s="28"/>
      <c r="G36" s="29">
        <f t="shared" si="1"/>
        <v>0</v>
      </c>
    </row>
    <row r="37" spans="1:8">
      <c r="A37" s="39"/>
      <c r="B37" s="39"/>
      <c r="C37" s="39"/>
      <c r="D37" s="40"/>
      <c r="E37" s="28"/>
      <c r="F37" s="28"/>
      <c r="G37" s="29">
        <f t="shared" si="1"/>
        <v>0</v>
      </c>
    </row>
    <row r="38" spans="1:8">
      <c r="A38" s="39"/>
      <c r="B38" s="39"/>
      <c r="C38" s="39"/>
      <c r="D38" s="40"/>
      <c r="E38" s="28"/>
      <c r="F38" s="28"/>
      <c r="G38" s="29">
        <f t="shared" si="1"/>
        <v>0</v>
      </c>
    </row>
    <row r="39" spans="1:8">
      <c r="A39" s="39"/>
      <c r="B39" s="39"/>
      <c r="C39" s="39"/>
      <c r="D39" s="40"/>
      <c r="E39" s="28"/>
      <c r="F39" s="28"/>
      <c r="G39" s="29">
        <f t="shared" si="1"/>
        <v>0</v>
      </c>
    </row>
    <row r="40" spans="1:8">
      <c r="A40" s="39"/>
      <c r="B40" s="39"/>
      <c r="C40" s="39"/>
      <c r="D40" s="40"/>
      <c r="E40" s="28"/>
      <c r="F40" s="28"/>
      <c r="G40" s="29">
        <f t="shared" si="1"/>
        <v>0</v>
      </c>
    </row>
    <row r="41" spans="1:8">
      <c r="A41" s="39"/>
      <c r="B41" s="39"/>
      <c r="C41" s="39"/>
      <c r="D41" s="40"/>
      <c r="E41" s="28"/>
      <c r="F41" s="28"/>
      <c r="G41" s="29">
        <f t="shared" si="1"/>
        <v>0</v>
      </c>
    </row>
    <row r="42" spans="1:8">
      <c r="A42" s="39"/>
      <c r="B42" s="39"/>
      <c r="C42" s="39"/>
      <c r="D42" s="40"/>
      <c r="E42" s="28"/>
      <c r="F42" s="28"/>
      <c r="G42" s="29">
        <f t="shared" si="1"/>
        <v>0</v>
      </c>
    </row>
    <row r="43" spans="1:8">
      <c r="A43" s="39"/>
      <c r="B43" s="39"/>
      <c r="C43" s="39"/>
      <c r="D43" s="40"/>
      <c r="E43" s="28"/>
      <c r="F43" s="28"/>
      <c r="G43" s="29">
        <f t="shared" si="1"/>
        <v>0</v>
      </c>
    </row>
    <row r="44" spans="1:8">
      <c r="A44" s="39"/>
      <c r="B44" s="39"/>
      <c r="C44" s="39"/>
      <c r="D44" s="40"/>
      <c r="E44" s="28"/>
      <c r="F44" s="28"/>
      <c r="G44" s="29">
        <f t="shared" si="1"/>
        <v>0</v>
      </c>
    </row>
    <row r="45" spans="1:8">
      <c r="A45" s="39"/>
      <c r="B45" s="39"/>
      <c r="C45" s="39"/>
      <c r="D45" s="40"/>
      <c r="E45" s="28"/>
      <c r="F45" s="28"/>
      <c r="G45" s="29">
        <f t="shared" si="1"/>
        <v>0</v>
      </c>
    </row>
    <row r="46" spans="1:8">
      <c r="A46" s="39"/>
      <c r="B46" s="39"/>
      <c r="C46" s="39"/>
      <c r="D46" s="40"/>
      <c r="E46" s="28"/>
      <c r="F46" s="28"/>
      <c r="G46" s="29">
        <f t="shared" si="1"/>
        <v>0</v>
      </c>
    </row>
    <row r="47" spans="1:8">
      <c r="A47" s="39"/>
      <c r="B47" s="39"/>
      <c r="C47" s="39"/>
      <c r="D47" s="40"/>
      <c r="E47" s="28"/>
      <c r="F47" s="28"/>
      <c r="G47" s="29">
        <f t="shared" si="1"/>
        <v>0</v>
      </c>
    </row>
    <row r="48" spans="1:8">
      <c r="A48" s="39"/>
      <c r="B48" s="39"/>
      <c r="C48" s="39"/>
      <c r="D48" s="40"/>
      <c r="E48" s="28"/>
      <c r="F48" s="28"/>
      <c r="G48" s="29">
        <f t="shared" si="1"/>
        <v>0</v>
      </c>
    </row>
    <row r="49" spans="1:7">
      <c r="A49" s="39"/>
      <c r="B49" s="39"/>
      <c r="C49" s="39"/>
      <c r="D49" s="40"/>
      <c r="E49" s="28"/>
      <c r="F49" s="28"/>
      <c r="G49" s="29">
        <f t="shared" si="1"/>
        <v>0</v>
      </c>
    </row>
    <row r="50" spans="1:7">
      <c r="A50" s="39"/>
      <c r="B50" s="39"/>
      <c r="C50" s="39"/>
      <c r="D50" s="40"/>
      <c r="E50" s="28"/>
      <c r="F50" s="28"/>
      <c r="G50" s="29">
        <f t="shared" si="1"/>
        <v>0</v>
      </c>
    </row>
    <row r="51" spans="1:7">
      <c r="A51" s="39"/>
      <c r="B51" s="39"/>
      <c r="C51" s="39"/>
      <c r="D51" s="40"/>
      <c r="E51" s="28"/>
      <c r="F51" s="28"/>
      <c r="G51" s="29">
        <f t="shared" si="1"/>
        <v>0</v>
      </c>
    </row>
    <row r="52" spans="1:7">
      <c r="A52" s="39"/>
      <c r="B52" s="39"/>
      <c r="C52" s="39"/>
      <c r="D52" s="40"/>
      <c r="E52" s="28"/>
      <c r="F52" s="28"/>
      <c r="G52" s="29">
        <f t="shared" si="1"/>
        <v>0</v>
      </c>
    </row>
    <row r="53" spans="1:7">
      <c r="A53" s="39"/>
      <c r="B53" s="39"/>
      <c r="C53" s="39"/>
      <c r="D53" s="40"/>
      <c r="E53" s="28"/>
      <c r="F53" s="28"/>
      <c r="G53" s="29">
        <f t="shared" si="1"/>
        <v>0</v>
      </c>
    </row>
    <row r="54" spans="1:7">
      <c r="A54" s="39"/>
      <c r="B54" s="39"/>
      <c r="C54" s="39"/>
      <c r="D54" s="40"/>
      <c r="E54" s="28"/>
      <c r="F54" s="28"/>
      <c r="G54" s="29">
        <f t="shared" si="1"/>
        <v>0</v>
      </c>
    </row>
    <row r="55" spans="1:7">
      <c r="A55" s="39"/>
      <c r="B55" s="39"/>
      <c r="C55" s="39"/>
      <c r="D55" s="40"/>
      <c r="E55" s="28"/>
      <c r="F55" s="28"/>
      <c r="G55" s="29">
        <f t="shared" si="1"/>
        <v>0</v>
      </c>
    </row>
    <row r="56" spans="1:7">
      <c r="A56" s="39"/>
      <c r="B56" s="39"/>
      <c r="C56" s="39"/>
      <c r="D56" s="40"/>
      <c r="E56" s="28"/>
      <c r="F56" s="28"/>
      <c r="G56" s="29">
        <f t="shared" si="1"/>
        <v>0</v>
      </c>
    </row>
    <row r="57" spans="1:7">
      <c r="A57" s="39"/>
      <c r="B57" s="39"/>
      <c r="C57" s="39"/>
      <c r="D57" s="40"/>
      <c r="E57" s="28"/>
      <c r="F57" s="28"/>
      <c r="G57" s="29">
        <f t="shared" si="1"/>
        <v>0</v>
      </c>
    </row>
    <row r="58" spans="1:7">
      <c r="A58" s="39"/>
      <c r="B58" s="39"/>
      <c r="C58" s="39"/>
      <c r="D58" s="40"/>
      <c r="E58" s="28"/>
      <c r="F58" s="28"/>
      <c r="G58" s="29">
        <f t="shared" si="1"/>
        <v>0</v>
      </c>
    </row>
    <row r="59" spans="1:7">
      <c r="A59" s="39"/>
      <c r="B59" s="39"/>
      <c r="C59" s="39"/>
      <c r="D59" s="40"/>
      <c r="E59" s="28"/>
      <c r="F59" s="28"/>
      <c r="G59" s="29">
        <f t="shared" si="1"/>
        <v>0</v>
      </c>
    </row>
    <row r="60" spans="1:7">
      <c r="A60" s="39"/>
      <c r="B60" s="39"/>
      <c r="C60" s="39"/>
      <c r="D60" s="40"/>
      <c r="E60" s="28"/>
      <c r="F60" s="28"/>
      <c r="G60" s="29">
        <f t="shared" si="1"/>
        <v>0</v>
      </c>
    </row>
    <row r="61" spans="1:7">
      <c r="A61" s="39"/>
      <c r="B61" s="39"/>
      <c r="C61" s="39"/>
      <c r="D61" s="40"/>
      <c r="E61" s="28"/>
      <c r="F61" s="28"/>
      <c r="G61" s="29">
        <f t="shared" si="1"/>
        <v>0</v>
      </c>
    </row>
    <row r="62" spans="1:7">
      <c r="A62" s="39"/>
      <c r="B62" s="39"/>
      <c r="C62" s="39"/>
      <c r="D62" s="40"/>
      <c r="E62" s="28"/>
      <c r="F62" s="28"/>
      <c r="G62" s="29">
        <f t="shared" si="1"/>
        <v>0</v>
      </c>
    </row>
    <row r="63" spans="1:7">
      <c r="A63" s="39"/>
      <c r="B63" s="39"/>
      <c r="C63" s="39"/>
      <c r="D63" s="40"/>
      <c r="E63" s="28"/>
      <c r="F63" s="28"/>
      <c r="G63" s="29">
        <f t="shared" si="1"/>
        <v>0</v>
      </c>
    </row>
    <row r="64" spans="1:7">
      <c r="A64" s="39"/>
      <c r="B64" s="39"/>
      <c r="C64" s="39"/>
      <c r="D64" s="40"/>
      <c r="E64" s="28"/>
      <c r="F64" s="28"/>
      <c r="G64" s="29">
        <f t="shared" si="1"/>
        <v>0</v>
      </c>
    </row>
    <row r="65" spans="1:7">
      <c r="A65" s="39"/>
      <c r="B65" s="39"/>
      <c r="C65" s="39"/>
      <c r="D65" s="40"/>
      <c r="E65" s="28"/>
      <c r="F65" s="28"/>
      <c r="G65" s="29">
        <f t="shared" si="1"/>
        <v>0</v>
      </c>
    </row>
    <row r="66" spans="1:7">
      <c r="A66" s="39"/>
      <c r="B66" s="39"/>
      <c r="C66" s="39"/>
      <c r="D66" s="40"/>
      <c r="E66" s="28"/>
      <c r="F66" s="28"/>
      <c r="G66" s="29">
        <f t="shared" si="1"/>
        <v>0</v>
      </c>
    </row>
    <row r="67" spans="1:7">
      <c r="A67" s="39"/>
      <c r="B67" s="39"/>
      <c r="C67" s="39"/>
      <c r="D67" s="40"/>
      <c r="E67" s="28"/>
      <c r="F67" s="28"/>
      <c r="G67" s="29">
        <f t="shared" si="1"/>
        <v>0</v>
      </c>
    </row>
    <row r="68" spans="1:7">
      <c r="A68" s="39"/>
      <c r="B68" s="39"/>
      <c r="C68" s="39"/>
      <c r="D68" s="40"/>
      <c r="E68" s="28"/>
      <c r="F68" s="28"/>
      <c r="G68" s="29">
        <f t="shared" si="1"/>
        <v>0</v>
      </c>
    </row>
    <row r="69" spans="1:7">
      <c r="A69" s="39"/>
      <c r="B69" s="39"/>
      <c r="C69" s="39"/>
      <c r="D69" s="40"/>
      <c r="E69" s="28"/>
      <c r="F69" s="28"/>
      <c r="G69" s="29">
        <f t="shared" si="1"/>
        <v>0</v>
      </c>
    </row>
    <row r="70" spans="1:7">
      <c r="A70" s="39"/>
      <c r="B70" s="39"/>
      <c r="C70" s="39"/>
      <c r="D70" s="40"/>
      <c r="E70" s="28"/>
      <c r="F70" s="28"/>
      <c r="G70" s="29">
        <f t="shared" si="1"/>
        <v>0</v>
      </c>
    </row>
    <row r="71" spans="1:7">
      <c r="A71" s="39"/>
      <c r="B71" s="39"/>
      <c r="C71" s="39"/>
      <c r="D71" s="40"/>
      <c r="E71" s="28"/>
      <c r="F71" s="28"/>
      <c r="G71" s="29">
        <f t="shared" si="1"/>
        <v>0</v>
      </c>
    </row>
    <row r="72" spans="1:7">
      <c r="A72" s="39"/>
      <c r="B72" s="39"/>
      <c r="C72" s="39"/>
      <c r="D72" s="40"/>
      <c r="E72" s="28"/>
      <c r="F72" s="28"/>
      <c r="G72" s="29">
        <f t="shared" si="1"/>
        <v>0</v>
      </c>
    </row>
    <row r="73" spans="1:7">
      <c r="A73" s="39"/>
      <c r="B73" s="39"/>
      <c r="C73" s="39"/>
      <c r="D73" s="40"/>
      <c r="E73" s="28"/>
      <c r="F73" s="28"/>
      <c r="G73" s="29">
        <f t="shared" si="1"/>
        <v>0</v>
      </c>
    </row>
    <row r="74" spans="1:7">
      <c r="A74" s="39"/>
      <c r="B74" s="39"/>
      <c r="C74" s="39"/>
      <c r="D74" s="40"/>
      <c r="E74" s="28"/>
      <c r="F74" s="28"/>
      <c r="G74" s="29">
        <f t="shared" si="1"/>
        <v>0</v>
      </c>
    </row>
    <row r="75" spans="1:7">
      <c r="A75" s="39"/>
      <c r="B75" s="39"/>
      <c r="C75" s="39"/>
      <c r="D75" s="40"/>
      <c r="E75" s="28"/>
      <c r="F75" s="28"/>
      <c r="G75" s="29">
        <f t="shared" si="1"/>
        <v>0</v>
      </c>
    </row>
    <row r="76" spans="1:7">
      <c r="A76" s="39"/>
      <c r="B76" s="39"/>
      <c r="C76" s="39"/>
      <c r="D76" s="40"/>
      <c r="E76" s="28"/>
      <c r="F76" s="28"/>
      <c r="G76" s="29">
        <f t="shared" si="1"/>
        <v>0</v>
      </c>
    </row>
    <row r="77" spans="1:7">
      <c r="A77" s="39"/>
      <c r="B77" s="39"/>
      <c r="C77" s="39"/>
      <c r="D77" s="40"/>
      <c r="E77" s="28"/>
      <c r="F77" s="28"/>
      <c r="G77" s="29">
        <f t="shared" si="1"/>
        <v>0</v>
      </c>
    </row>
    <row r="78" spans="1:7">
      <c r="A78" s="39"/>
      <c r="B78" s="39"/>
      <c r="C78" s="39"/>
      <c r="D78" s="40"/>
      <c r="E78" s="28"/>
      <c r="F78" s="28"/>
      <c r="G78" s="29">
        <f t="shared" si="1"/>
        <v>0</v>
      </c>
    </row>
    <row r="79" spans="1:7">
      <c r="A79" s="39"/>
      <c r="B79" s="39"/>
      <c r="C79" s="39"/>
      <c r="D79" s="40"/>
      <c r="E79" s="28"/>
      <c r="F79" s="28"/>
      <c r="G79" s="29">
        <f t="shared" si="1"/>
        <v>0</v>
      </c>
    </row>
    <row r="80" spans="1:7">
      <c r="A80" s="39"/>
      <c r="B80" s="39"/>
      <c r="C80" s="39"/>
      <c r="D80" s="40"/>
      <c r="E80" s="28"/>
      <c r="F80" s="28"/>
      <c r="G80" s="29">
        <f t="shared" ref="G80:G95" si="2">E80+F80</f>
        <v>0</v>
      </c>
    </row>
    <row r="81" spans="1:7">
      <c r="A81" s="39"/>
      <c r="B81" s="39"/>
      <c r="C81" s="39"/>
      <c r="D81" s="40"/>
      <c r="E81" s="28"/>
      <c r="F81" s="28"/>
      <c r="G81" s="29">
        <f t="shared" si="2"/>
        <v>0</v>
      </c>
    </row>
    <row r="82" spans="1:7">
      <c r="A82" s="39"/>
      <c r="B82" s="39"/>
      <c r="C82" s="39"/>
      <c r="D82" s="40"/>
      <c r="E82" s="28"/>
      <c r="F82" s="28"/>
      <c r="G82" s="29">
        <f t="shared" si="2"/>
        <v>0</v>
      </c>
    </row>
    <row r="83" spans="1:7">
      <c r="A83" s="39"/>
      <c r="B83" s="39"/>
      <c r="C83" s="39"/>
      <c r="D83" s="40"/>
      <c r="E83" s="28"/>
      <c r="F83" s="28"/>
      <c r="G83" s="29">
        <f t="shared" si="2"/>
        <v>0</v>
      </c>
    </row>
    <row r="84" spans="1:7">
      <c r="A84" s="39"/>
      <c r="B84" s="39"/>
      <c r="C84" s="39"/>
      <c r="D84" s="40"/>
      <c r="E84" s="28"/>
      <c r="F84" s="28"/>
      <c r="G84" s="29">
        <f t="shared" si="2"/>
        <v>0</v>
      </c>
    </row>
    <row r="85" spans="1:7">
      <c r="A85" s="39"/>
      <c r="B85" s="39"/>
      <c r="C85" s="39"/>
      <c r="D85" s="40"/>
      <c r="E85" s="28"/>
      <c r="F85" s="28"/>
      <c r="G85" s="29">
        <f t="shared" si="2"/>
        <v>0</v>
      </c>
    </row>
    <row r="86" spans="1:7">
      <c r="A86" s="39"/>
      <c r="B86" s="39"/>
      <c r="C86" s="39"/>
      <c r="D86" s="40"/>
      <c r="E86" s="28"/>
      <c r="F86" s="28"/>
      <c r="G86" s="29">
        <f t="shared" si="2"/>
        <v>0</v>
      </c>
    </row>
    <row r="87" spans="1:7">
      <c r="A87" s="39"/>
      <c r="B87" s="39"/>
      <c r="C87" s="39"/>
      <c r="D87" s="40"/>
      <c r="E87" s="28"/>
      <c r="F87" s="28"/>
      <c r="G87" s="29">
        <f t="shared" si="2"/>
        <v>0</v>
      </c>
    </row>
    <row r="88" spans="1:7">
      <c r="A88" s="39"/>
      <c r="B88" s="39"/>
      <c r="C88" s="39"/>
      <c r="D88" s="40"/>
      <c r="E88" s="28"/>
      <c r="F88" s="28"/>
      <c r="G88" s="29">
        <f t="shared" si="2"/>
        <v>0</v>
      </c>
    </row>
    <row r="89" spans="1:7">
      <c r="A89" s="39"/>
      <c r="B89" s="39"/>
      <c r="C89" s="39"/>
      <c r="D89" s="40"/>
      <c r="E89" s="28"/>
      <c r="F89" s="28"/>
      <c r="G89" s="29">
        <f t="shared" si="2"/>
        <v>0</v>
      </c>
    </row>
    <row r="90" spans="1:7">
      <c r="A90" s="39"/>
      <c r="B90" s="39"/>
      <c r="C90" s="39"/>
      <c r="D90" s="40"/>
      <c r="E90" s="28"/>
      <c r="F90" s="28"/>
      <c r="G90" s="29">
        <f t="shared" si="2"/>
        <v>0</v>
      </c>
    </row>
    <row r="91" spans="1:7">
      <c r="A91" s="39"/>
      <c r="B91" s="39"/>
      <c r="C91" s="39"/>
      <c r="D91" s="40"/>
      <c r="E91" s="28"/>
      <c r="F91" s="28"/>
      <c r="G91" s="29">
        <f t="shared" si="2"/>
        <v>0</v>
      </c>
    </row>
    <row r="92" spans="1:7">
      <c r="A92" s="39"/>
      <c r="B92" s="39"/>
      <c r="C92" s="39"/>
      <c r="D92" s="40"/>
      <c r="E92" s="28"/>
      <c r="F92" s="28"/>
      <c r="G92" s="29">
        <f t="shared" si="2"/>
        <v>0</v>
      </c>
    </row>
    <row r="93" spans="1:7">
      <c r="A93" s="39"/>
      <c r="B93" s="39"/>
      <c r="C93" s="39"/>
      <c r="D93" s="40"/>
      <c r="E93" s="28"/>
      <c r="F93" s="28"/>
      <c r="G93" s="29">
        <f t="shared" si="2"/>
        <v>0</v>
      </c>
    </row>
    <row r="94" spans="1:7">
      <c r="A94" s="39"/>
      <c r="B94" s="39"/>
      <c r="C94" s="39"/>
      <c r="D94" s="40"/>
      <c r="E94" s="28"/>
      <c r="F94" s="28"/>
      <c r="G94" s="29">
        <f t="shared" si="2"/>
        <v>0</v>
      </c>
    </row>
    <row r="95" spans="1:7">
      <c r="A95" s="39"/>
      <c r="B95" s="39"/>
      <c r="C95" s="39"/>
      <c r="D95" s="40"/>
      <c r="E95" s="28"/>
      <c r="F95" s="28"/>
      <c r="G95" s="29">
        <f t="shared" si="2"/>
        <v>0</v>
      </c>
    </row>
    <row r="96" spans="1:7" ht="6" customHeight="1">
      <c r="D96" s="16"/>
      <c r="E96" s="42"/>
      <c r="F96" s="42"/>
      <c r="G96" s="43"/>
    </row>
    <row r="97" spans="1:7" ht="18" customHeight="1">
      <c r="D97" s="44" t="s">
        <v>388</v>
      </c>
      <c r="E97" s="45">
        <f>SUM(E32:E95)</f>
        <v>0</v>
      </c>
      <c r="F97" s="45">
        <f>SUM(F32:F95)</f>
        <v>0</v>
      </c>
      <c r="G97" s="45">
        <f>SUM(G32:G95)</f>
        <v>0</v>
      </c>
    </row>
    <row r="98" spans="1:7">
      <c r="D98" s="16"/>
      <c r="E98" s="16"/>
      <c r="F98" s="16"/>
      <c r="G98" s="14"/>
    </row>
    <row r="99" spans="1:7">
      <c r="D99" s="16"/>
      <c r="E99" s="16"/>
    </row>
    <row r="100" spans="1:7" ht="17.25" customHeight="1">
      <c r="C100" s="605" t="s">
        <v>392</v>
      </c>
      <c r="D100" s="16"/>
      <c r="E100" s="16"/>
    </row>
    <row r="101" spans="1:7" ht="17.25" customHeight="1">
      <c r="C101" s="605"/>
      <c r="D101" s="16"/>
      <c r="E101" s="16"/>
      <c r="F101" s="16"/>
      <c r="G101" s="14"/>
    </row>
    <row r="102" spans="1:7" ht="17.25" customHeight="1">
      <c r="A102" s="604" t="s">
        <v>393</v>
      </c>
      <c r="C102" s="605"/>
      <c r="D102" s="16"/>
      <c r="E102" s="16"/>
      <c r="F102" s="16"/>
      <c r="G102" s="14"/>
    </row>
    <row r="103" spans="1:7" ht="17.25" customHeight="1">
      <c r="A103" s="605"/>
      <c r="D103" s="16"/>
      <c r="E103" s="16"/>
      <c r="F103" s="16"/>
      <c r="G103" s="14"/>
    </row>
    <row r="104" spans="1:7">
      <c r="A104" s="46"/>
      <c r="C104" s="317"/>
      <c r="D104" s="16"/>
      <c r="E104" s="16"/>
      <c r="F104" s="16"/>
      <c r="G104" s="14"/>
    </row>
    <row r="105" spans="1:7">
      <c r="D105" s="16"/>
      <c r="E105" s="16"/>
      <c r="F105" s="16"/>
      <c r="G105" s="14"/>
    </row>
    <row r="106" spans="1:7" ht="12.75" customHeight="1">
      <c r="D106" s="16"/>
      <c r="E106" s="16"/>
      <c r="F106" s="16"/>
      <c r="G106" s="14"/>
    </row>
    <row r="107" spans="1:7" ht="60" customHeight="1">
      <c r="A107" s="601" t="s">
        <v>394</v>
      </c>
      <c r="B107" s="601"/>
      <c r="C107" s="601"/>
      <c r="D107" s="601"/>
      <c r="E107" s="601"/>
      <c r="F107" s="601"/>
      <c r="G107" s="601"/>
    </row>
    <row r="108" spans="1:7">
      <c r="D108" s="16"/>
      <c r="E108" s="16"/>
      <c r="F108" s="16"/>
      <c r="G108" s="14"/>
    </row>
    <row r="109" spans="1:7">
      <c r="D109" s="16"/>
      <c r="E109" s="16"/>
      <c r="F109" s="16"/>
      <c r="G109" s="14"/>
    </row>
  </sheetData>
  <mergeCells count="11">
    <mergeCell ref="A107:G107"/>
    <mergeCell ref="E29:G29"/>
    <mergeCell ref="A9:D10"/>
    <mergeCell ref="A11:A12"/>
    <mergeCell ref="B11:D11"/>
    <mergeCell ref="A29:A30"/>
    <mergeCell ref="B29:B30"/>
    <mergeCell ref="C29:C30"/>
    <mergeCell ref="D29:D30"/>
    <mergeCell ref="A102:A103"/>
    <mergeCell ref="C100:C102"/>
  </mergeCells>
  <pageMargins left="0.39370078740157483" right="0.39370078740157483" top="0.39370078740157483" bottom="0.39370078740157483" header="0.31496062992125984" footer="0.31496062992125984"/>
  <pageSetup scale="91" fitToHeight="1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rgb="FF9B2247"/>
    <pageSetUpPr fitToPage="1"/>
  </sheetPr>
  <dimension ref="A1:H113"/>
  <sheetViews>
    <sheetView zoomScaleNormal="100" workbookViewId="0">
      <selection activeCell="L20" sqref="L20"/>
    </sheetView>
  </sheetViews>
  <sheetFormatPr defaultColWidth="11.42578125" defaultRowHeight="15"/>
  <cols>
    <col min="1" max="4" width="22.5703125" style="14" customWidth="1"/>
    <col min="5" max="6" width="10.5703125" style="14" customWidth="1"/>
    <col min="7" max="7" width="10.5703125" style="16" customWidth="1"/>
    <col min="8" max="8" width="21.5703125" style="14" customWidth="1"/>
    <col min="9" max="9" width="1.42578125" style="8" customWidth="1"/>
    <col min="10" max="10" width="30" style="8" bestFit="1" customWidth="1"/>
    <col min="11" max="11" width="13.85546875" style="8" bestFit="1" customWidth="1"/>
    <col min="12" max="16384" width="11.42578125" style="8"/>
  </cols>
  <sheetData>
    <row r="1" spans="1:8" s="10" customFormat="1" ht="18.75" customHeight="1">
      <c r="A1" s="9" t="s">
        <v>125</v>
      </c>
      <c r="B1" s="9"/>
      <c r="C1" s="9"/>
      <c r="D1" s="9"/>
      <c r="E1" s="9"/>
      <c r="F1" s="9"/>
      <c r="G1" s="9"/>
      <c r="H1" s="9"/>
    </row>
    <row r="2" spans="1:8" s="10" customFormat="1" ht="15.95" customHeight="1">
      <c r="A2" s="9" t="s">
        <v>373</v>
      </c>
      <c r="B2" s="9"/>
      <c r="C2" s="9"/>
      <c r="D2" s="9"/>
      <c r="E2" s="9"/>
      <c r="F2" s="9"/>
      <c r="G2" s="9"/>
      <c r="H2" s="9"/>
    </row>
    <row r="3" spans="1:8" s="10" customFormat="1" ht="15.95" customHeight="1">
      <c r="A3" s="11" t="s">
        <v>374</v>
      </c>
      <c r="B3" s="12"/>
      <c r="C3" s="47"/>
      <c r="D3" s="13"/>
      <c r="E3" s="13"/>
      <c r="F3" s="13"/>
      <c r="G3" s="13"/>
      <c r="H3" s="13"/>
    </row>
    <row r="4" spans="1:8" s="10" customFormat="1" ht="15.95" customHeight="1">
      <c r="A4" s="13" t="s">
        <v>128</v>
      </c>
      <c r="B4" s="13"/>
      <c r="C4" s="13"/>
      <c r="D4" s="13"/>
      <c r="E4" s="13"/>
      <c r="F4" s="13"/>
      <c r="G4" s="13"/>
      <c r="H4" s="13"/>
    </row>
    <row r="5" spans="1:8" s="14" customFormat="1" ht="15.95" customHeight="1">
      <c r="A5" s="9" t="s">
        <v>340</v>
      </c>
      <c r="B5" s="13"/>
      <c r="C5" s="13"/>
      <c r="D5" s="13"/>
      <c r="E5" s="13"/>
      <c r="F5" s="13"/>
      <c r="G5" s="13"/>
      <c r="H5" s="13"/>
    </row>
    <row r="6" spans="1:8" s="14" customFormat="1" ht="6" customHeight="1">
      <c r="A6" s="15"/>
      <c r="G6" s="16"/>
      <c r="H6" s="17"/>
    </row>
    <row r="7" spans="1:8" s="14" customFormat="1" ht="21.75" customHeight="1">
      <c r="A7" s="18" t="s">
        <v>163</v>
      </c>
      <c r="B7" s="19" t="str">
        <f>VLOOKUP('Hoja de trabajo'!$A$2,Hoja1!$B$1:$C$36,2,FALSE)</f>
        <v>U. de Guanajuato</v>
      </c>
      <c r="C7" s="20"/>
      <c r="D7" s="20"/>
      <c r="E7" s="20"/>
      <c r="F7" s="20"/>
      <c r="G7" s="20"/>
      <c r="H7" s="21"/>
    </row>
    <row r="8" spans="1:8" s="14" customFormat="1" ht="6" customHeight="1">
      <c r="A8" s="15"/>
      <c r="G8" s="16"/>
      <c r="H8" s="16"/>
    </row>
    <row r="9" spans="1:8" s="14" customFormat="1" ht="18" customHeight="1">
      <c r="A9" s="603" t="s">
        <v>375</v>
      </c>
      <c r="B9" s="603"/>
      <c r="C9" s="603"/>
      <c r="D9" s="603"/>
      <c r="G9" s="16"/>
      <c r="H9" s="16"/>
    </row>
    <row r="10" spans="1:8" s="14" customFormat="1" ht="18" customHeight="1">
      <c r="A10" s="603"/>
      <c r="B10" s="603"/>
      <c r="C10" s="603"/>
      <c r="D10" s="603"/>
      <c r="G10" s="16"/>
      <c r="H10" s="17"/>
    </row>
    <row r="11" spans="1:8" s="14" customFormat="1" ht="18" customHeight="1">
      <c r="A11" s="603" t="s">
        <v>376</v>
      </c>
      <c r="B11" s="602" t="s">
        <v>377</v>
      </c>
      <c r="C11" s="602"/>
      <c r="D11" s="602"/>
      <c r="G11" s="16"/>
      <c r="H11" s="17"/>
    </row>
    <row r="12" spans="1:8" s="14" customFormat="1" ht="18" customHeight="1">
      <c r="A12" s="603"/>
      <c r="B12" s="23" t="s">
        <v>378</v>
      </c>
      <c r="C12" s="22" t="s">
        <v>379</v>
      </c>
      <c r="D12" s="22" t="s">
        <v>380</v>
      </c>
      <c r="G12" s="16"/>
      <c r="H12" s="17"/>
    </row>
    <row r="13" spans="1:8" s="14" customFormat="1" ht="6" customHeight="1">
      <c r="A13" s="24"/>
      <c r="B13" s="25"/>
      <c r="C13" s="25"/>
      <c r="D13" s="26"/>
      <c r="G13" s="16"/>
      <c r="H13" s="17"/>
    </row>
    <row r="14" spans="1:8" s="14" customFormat="1" ht="18" customHeight="1">
      <c r="A14" s="27" t="s">
        <v>381</v>
      </c>
      <c r="B14" s="28"/>
      <c r="C14" s="28"/>
      <c r="D14" s="29">
        <f t="shared" ref="D14:D24" si="0">B14+C14</f>
        <v>0</v>
      </c>
      <c r="G14" s="16"/>
      <c r="H14" s="17"/>
    </row>
    <row r="15" spans="1:8" s="14" customFormat="1" ht="18" customHeight="1">
      <c r="A15" s="27" t="s">
        <v>382</v>
      </c>
      <c r="B15" s="28"/>
      <c r="C15" s="28"/>
      <c r="D15" s="29">
        <f t="shared" si="0"/>
        <v>0</v>
      </c>
      <c r="G15" s="16"/>
      <c r="H15" s="17"/>
    </row>
    <row r="16" spans="1:8" s="14" customFormat="1" ht="18" customHeight="1">
      <c r="A16" s="27" t="s">
        <v>383</v>
      </c>
      <c r="B16" s="28"/>
      <c r="C16" s="28"/>
      <c r="D16" s="29">
        <f t="shared" si="0"/>
        <v>0</v>
      </c>
      <c r="G16" s="16"/>
      <c r="H16" s="17"/>
    </row>
    <row r="17" spans="1:8" s="14" customFormat="1" ht="18" customHeight="1">
      <c r="A17" s="27" t="s">
        <v>384</v>
      </c>
      <c r="B17" s="28"/>
      <c r="C17" s="28"/>
      <c r="D17" s="29">
        <f t="shared" si="0"/>
        <v>0</v>
      </c>
      <c r="G17" s="16"/>
      <c r="H17" s="17"/>
    </row>
    <row r="18" spans="1:8" s="14" customFormat="1" ht="18" customHeight="1">
      <c r="A18" s="27" t="s">
        <v>385</v>
      </c>
      <c r="B18" s="28"/>
      <c r="C18" s="28"/>
      <c r="D18" s="29">
        <f t="shared" si="0"/>
        <v>0</v>
      </c>
      <c r="G18" s="16"/>
      <c r="H18" s="17"/>
    </row>
    <row r="19" spans="1:8" s="14" customFormat="1" ht="18" customHeight="1">
      <c r="A19" s="27" t="s">
        <v>386</v>
      </c>
      <c r="B19" s="28"/>
      <c r="C19" s="28"/>
      <c r="D19" s="29">
        <f t="shared" si="0"/>
        <v>0</v>
      </c>
      <c r="G19" s="16"/>
      <c r="H19" s="17"/>
    </row>
    <row r="20" spans="1:8" s="14" customFormat="1" ht="18" customHeight="1">
      <c r="A20" s="27" t="s">
        <v>316</v>
      </c>
      <c r="B20" s="28"/>
      <c r="C20" s="28"/>
      <c r="D20" s="29">
        <f t="shared" si="0"/>
        <v>0</v>
      </c>
      <c r="G20" s="16"/>
      <c r="H20" s="17"/>
    </row>
    <row r="21" spans="1:8" s="14" customFormat="1" ht="18" customHeight="1">
      <c r="A21" s="27" t="s">
        <v>387</v>
      </c>
      <c r="B21" s="28"/>
      <c r="C21" s="28"/>
      <c r="D21" s="29">
        <f t="shared" si="0"/>
        <v>0</v>
      </c>
      <c r="G21" s="16"/>
      <c r="H21" s="17"/>
    </row>
    <row r="22" spans="1:8" s="14" customFormat="1" ht="18" customHeight="1">
      <c r="A22" s="27" t="s">
        <v>387</v>
      </c>
      <c r="B22" s="28"/>
      <c r="C22" s="28"/>
      <c r="D22" s="29">
        <f t="shared" si="0"/>
        <v>0</v>
      </c>
      <c r="G22" s="16"/>
      <c r="H22" s="17"/>
    </row>
    <row r="23" spans="1:8" s="14" customFormat="1" ht="18" customHeight="1">
      <c r="A23" s="27" t="s">
        <v>387</v>
      </c>
      <c r="B23" s="28"/>
      <c r="C23" s="28"/>
      <c r="D23" s="29">
        <f t="shared" si="0"/>
        <v>0</v>
      </c>
      <c r="G23" s="16"/>
      <c r="H23" s="17"/>
    </row>
    <row r="24" spans="1:8" s="14" customFormat="1" ht="18" customHeight="1">
      <c r="A24" s="27"/>
      <c r="B24" s="28"/>
      <c r="C24" s="28"/>
      <c r="D24" s="29">
        <f t="shared" si="0"/>
        <v>0</v>
      </c>
      <c r="G24" s="16"/>
      <c r="H24" s="17"/>
    </row>
    <row r="25" spans="1:8" s="14" customFormat="1" ht="6" customHeight="1">
      <c r="A25" s="24"/>
      <c r="B25" s="30"/>
      <c r="C25" s="30"/>
      <c r="D25" s="31"/>
      <c r="G25" s="16"/>
      <c r="H25" s="17"/>
    </row>
    <row r="26" spans="1:8" s="14" customFormat="1" ht="18" customHeight="1">
      <c r="A26" s="32" t="s">
        <v>388</v>
      </c>
      <c r="B26" s="29">
        <f>SUM(B14:B24)</f>
        <v>0</v>
      </c>
      <c r="C26" s="29">
        <f>SUM(C14:C24)</f>
        <v>0</v>
      </c>
      <c r="D26" s="29">
        <f>SUM(D14:D24)</f>
        <v>0</v>
      </c>
      <c r="G26" s="16"/>
      <c r="H26" s="17"/>
    </row>
    <row r="27" spans="1:8" s="14" customFormat="1" ht="6" customHeight="1">
      <c r="A27" s="15"/>
      <c r="G27" s="16"/>
      <c r="H27" s="17"/>
    </row>
    <row r="28" spans="1:8" s="14" customFormat="1" ht="6" customHeight="1">
      <c r="A28" s="15"/>
      <c r="G28" s="16"/>
      <c r="H28" s="17"/>
    </row>
    <row r="29" spans="1:8" s="14" customFormat="1" ht="22.5" customHeight="1">
      <c r="A29" s="606" t="s">
        <v>376</v>
      </c>
      <c r="B29" s="606" t="s">
        <v>389</v>
      </c>
      <c r="C29" s="606" t="s">
        <v>390</v>
      </c>
      <c r="D29" s="609" t="s">
        <v>391</v>
      </c>
      <c r="E29" s="598" t="s">
        <v>377</v>
      </c>
      <c r="F29" s="599"/>
      <c r="G29" s="600"/>
      <c r="H29" s="34"/>
    </row>
    <row r="30" spans="1:8" s="14" customFormat="1" ht="22.5" customHeight="1">
      <c r="A30" s="607"/>
      <c r="B30" s="608"/>
      <c r="C30" s="608"/>
      <c r="D30" s="610"/>
      <c r="E30" s="33" t="s">
        <v>378</v>
      </c>
      <c r="F30" s="33" t="s">
        <v>379</v>
      </c>
      <c r="G30" s="33" t="s">
        <v>380</v>
      </c>
      <c r="H30" s="35"/>
    </row>
    <row r="31" spans="1:8" ht="6" customHeight="1">
      <c r="A31" s="36"/>
      <c r="B31" s="36"/>
      <c r="C31" s="36"/>
      <c r="D31" s="37"/>
      <c r="E31" s="37"/>
      <c r="F31" s="37"/>
      <c r="G31" s="38"/>
    </row>
    <row r="32" spans="1:8">
      <c r="A32" s="39"/>
      <c r="B32" s="39"/>
      <c r="C32" s="39"/>
      <c r="D32" s="40"/>
      <c r="E32" s="28"/>
      <c r="F32" s="28"/>
      <c r="G32" s="29">
        <f t="shared" ref="G32:G95" si="1">E32+F32</f>
        <v>0</v>
      </c>
    </row>
    <row r="33" spans="1:8">
      <c r="A33" s="39"/>
      <c r="B33" s="39"/>
      <c r="C33" s="39"/>
      <c r="D33" s="40"/>
      <c r="E33" s="28"/>
      <c r="F33" s="28"/>
      <c r="G33" s="29">
        <f t="shared" si="1"/>
        <v>0</v>
      </c>
    </row>
    <row r="34" spans="1:8" ht="18">
      <c r="A34" s="39"/>
      <c r="B34" s="39"/>
      <c r="C34" s="39"/>
      <c r="D34" s="40"/>
      <c r="E34" s="28"/>
      <c r="F34" s="28"/>
      <c r="G34" s="29">
        <f t="shared" si="1"/>
        <v>0</v>
      </c>
      <c r="H34" s="41"/>
    </row>
    <row r="35" spans="1:8">
      <c r="A35" s="39"/>
      <c r="B35" s="39"/>
      <c r="C35" s="39"/>
      <c r="D35" s="40"/>
      <c r="E35" s="28"/>
      <c r="F35" s="28"/>
      <c r="G35" s="29">
        <f t="shared" si="1"/>
        <v>0</v>
      </c>
    </row>
    <row r="36" spans="1:8">
      <c r="A36" s="39"/>
      <c r="B36" s="39"/>
      <c r="C36" s="39"/>
      <c r="D36" s="40"/>
      <c r="E36" s="28"/>
      <c r="F36" s="28"/>
      <c r="G36" s="29">
        <f t="shared" si="1"/>
        <v>0</v>
      </c>
    </row>
    <row r="37" spans="1:8">
      <c r="A37" s="39"/>
      <c r="B37" s="39"/>
      <c r="C37" s="39"/>
      <c r="D37" s="40"/>
      <c r="E37" s="28"/>
      <c r="F37" s="28"/>
      <c r="G37" s="29">
        <f t="shared" si="1"/>
        <v>0</v>
      </c>
    </row>
    <row r="38" spans="1:8">
      <c r="A38" s="39"/>
      <c r="B38" s="39"/>
      <c r="C38" s="39"/>
      <c r="D38" s="40"/>
      <c r="E38" s="28"/>
      <c r="F38" s="28"/>
      <c r="G38" s="29">
        <f t="shared" si="1"/>
        <v>0</v>
      </c>
    </row>
    <row r="39" spans="1:8">
      <c r="A39" s="39"/>
      <c r="B39" s="39"/>
      <c r="C39" s="39"/>
      <c r="D39" s="40"/>
      <c r="E39" s="28"/>
      <c r="F39" s="28"/>
      <c r="G39" s="29">
        <f t="shared" si="1"/>
        <v>0</v>
      </c>
    </row>
    <row r="40" spans="1:8">
      <c r="A40" s="39"/>
      <c r="B40" s="39"/>
      <c r="C40" s="39"/>
      <c r="D40" s="40"/>
      <c r="E40" s="28"/>
      <c r="F40" s="28"/>
      <c r="G40" s="29">
        <f t="shared" si="1"/>
        <v>0</v>
      </c>
    </row>
    <row r="41" spans="1:8">
      <c r="A41" s="39"/>
      <c r="B41" s="39"/>
      <c r="C41" s="39"/>
      <c r="D41" s="40"/>
      <c r="E41" s="28"/>
      <c r="F41" s="28"/>
      <c r="G41" s="29">
        <f t="shared" si="1"/>
        <v>0</v>
      </c>
    </row>
    <row r="42" spans="1:8">
      <c r="A42" s="39"/>
      <c r="B42" s="39"/>
      <c r="C42" s="39"/>
      <c r="D42" s="40"/>
      <c r="E42" s="28"/>
      <c r="F42" s="28"/>
      <c r="G42" s="29">
        <f t="shared" si="1"/>
        <v>0</v>
      </c>
    </row>
    <row r="43" spans="1:8">
      <c r="A43" s="39"/>
      <c r="B43" s="39"/>
      <c r="C43" s="39"/>
      <c r="D43" s="40"/>
      <c r="E43" s="28"/>
      <c r="F43" s="28"/>
      <c r="G43" s="29">
        <f t="shared" si="1"/>
        <v>0</v>
      </c>
    </row>
    <row r="44" spans="1:8">
      <c r="A44" s="39"/>
      <c r="B44" s="39"/>
      <c r="C44" s="39"/>
      <c r="D44" s="40"/>
      <c r="E44" s="28"/>
      <c r="F44" s="28"/>
      <c r="G44" s="29">
        <f t="shared" si="1"/>
        <v>0</v>
      </c>
    </row>
    <row r="45" spans="1:8">
      <c r="A45" s="39"/>
      <c r="B45" s="39"/>
      <c r="C45" s="39"/>
      <c r="D45" s="40"/>
      <c r="E45" s="28"/>
      <c r="F45" s="28"/>
      <c r="G45" s="29">
        <f t="shared" si="1"/>
        <v>0</v>
      </c>
    </row>
    <row r="46" spans="1:8">
      <c r="A46" s="39"/>
      <c r="B46" s="39"/>
      <c r="C46" s="39"/>
      <c r="D46" s="40"/>
      <c r="E46" s="28"/>
      <c r="F46" s="28"/>
      <c r="G46" s="29">
        <f t="shared" si="1"/>
        <v>0</v>
      </c>
    </row>
    <row r="47" spans="1:8">
      <c r="A47" s="39"/>
      <c r="B47" s="39"/>
      <c r="C47" s="39"/>
      <c r="D47" s="40"/>
      <c r="E47" s="28"/>
      <c r="F47" s="28"/>
      <c r="G47" s="29">
        <f t="shared" si="1"/>
        <v>0</v>
      </c>
    </row>
    <row r="48" spans="1:8">
      <c r="A48" s="39"/>
      <c r="B48" s="39"/>
      <c r="C48" s="39"/>
      <c r="D48" s="40"/>
      <c r="E48" s="28"/>
      <c r="F48" s="28"/>
      <c r="G48" s="29">
        <f t="shared" si="1"/>
        <v>0</v>
      </c>
    </row>
    <row r="49" spans="1:7">
      <c r="A49" s="39"/>
      <c r="B49" s="39"/>
      <c r="C49" s="39"/>
      <c r="D49" s="40"/>
      <c r="E49" s="28"/>
      <c r="F49" s="28"/>
      <c r="G49" s="29">
        <f t="shared" si="1"/>
        <v>0</v>
      </c>
    </row>
    <row r="50" spans="1:7">
      <c r="A50" s="39"/>
      <c r="B50" s="39"/>
      <c r="C50" s="39"/>
      <c r="D50" s="40"/>
      <c r="E50" s="28"/>
      <c r="F50" s="28"/>
      <c r="G50" s="29">
        <f t="shared" si="1"/>
        <v>0</v>
      </c>
    </row>
    <row r="51" spans="1:7">
      <c r="A51" s="39"/>
      <c r="B51" s="39"/>
      <c r="C51" s="39"/>
      <c r="D51" s="40"/>
      <c r="E51" s="28"/>
      <c r="F51" s="28"/>
      <c r="G51" s="29">
        <f t="shared" si="1"/>
        <v>0</v>
      </c>
    </row>
    <row r="52" spans="1:7">
      <c r="A52" s="39"/>
      <c r="B52" s="39"/>
      <c r="C52" s="39"/>
      <c r="D52" s="40"/>
      <c r="E52" s="28"/>
      <c r="F52" s="28"/>
      <c r="G52" s="29">
        <f t="shared" si="1"/>
        <v>0</v>
      </c>
    </row>
    <row r="53" spans="1:7">
      <c r="A53" s="39"/>
      <c r="B53" s="39"/>
      <c r="C53" s="39"/>
      <c r="D53" s="40"/>
      <c r="E53" s="28"/>
      <c r="F53" s="28"/>
      <c r="G53" s="29">
        <f t="shared" si="1"/>
        <v>0</v>
      </c>
    </row>
    <row r="54" spans="1:7">
      <c r="A54" s="39"/>
      <c r="B54" s="39"/>
      <c r="C54" s="39"/>
      <c r="D54" s="40"/>
      <c r="E54" s="28"/>
      <c r="F54" s="28"/>
      <c r="G54" s="29">
        <f t="shared" si="1"/>
        <v>0</v>
      </c>
    </row>
    <row r="55" spans="1:7">
      <c r="A55" s="39"/>
      <c r="B55" s="39"/>
      <c r="C55" s="39"/>
      <c r="D55" s="40"/>
      <c r="E55" s="28"/>
      <c r="F55" s="28"/>
      <c r="G55" s="29">
        <f t="shared" si="1"/>
        <v>0</v>
      </c>
    </row>
    <row r="56" spans="1:7">
      <c r="A56" s="39"/>
      <c r="B56" s="39"/>
      <c r="C56" s="39"/>
      <c r="D56" s="40"/>
      <c r="E56" s="28"/>
      <c r="F56" s="28"/>
      <c r="G56" s="29">
        <f t="shared" si="1"/>
        <v>0</v>
      </c>
    </row>
    <row r="57" spans="1:7">
      <c r="A57" s="39"/>
      <c r="B57" s="39"/>
      <c r="C57" s="39"/>
      <c r="D57" s="40"/>
      <c r="E57" s="28"/>
      <c r="F57" s="28"/>
      <c r="G57" s="29">
        <f t="shared" si="1"/>
        <v>0</v>
      </c>
    </row>
    <row r="58" spans="1:7">
      <c r="A58" s="39"/>
      <c r="B58" s="39"/>
      <c r="C58" s="39"/>
      <c r="D58" s="40"/>
      <c r="E58" s="28"/>
      <c r="F58" s="28"/>
      <c r="G58" s="29">
        <f t="shared" si="1"/>
        <v>0</v>
      </c>
    </row>
    <row r="59" spans="1:7">
      <c r="A59" s="39"/>
      <c r="B59" s="39"/>
      <c r="C59" s="39"/>
      <c r="D59" s="40"/>
      <c r="E59" s="28"/>
      <c r="F59" s="28"/>
      <c r="G59" s="29">
        <f t="shared" si="1"/>
        <v>0</v>
      </c>
    </row>
    <row r="60" spans="1:7">
      <c r="A60" s="39"/>
      <c r="B60" s="39"/>
      <c r="C60" s="39"/>
      <c r="D60" s="40"/>
      <c r="E60" s="28"/>
      <c r="F60" s="28"/>
      <c r="G60" s="29">
        <f t="shared" si="1"/>
        <v>0</v>
      </c>
    </row>
    <row r="61" spans="1:7">
      <c r="A61" s="39"/>
      <c r="B61" s="39"/>
      <c r="C61" s="39"/>
      <c r="D61" s="40"/>
      <c r="E61" s="28"/>
      <c r="F61" s="28"/>
      <c r="G61" s="29">
        <f t="shared" si="1"/>
        <v>0</v>
      </c>
    </row>
    <row r="62" spans="1:7">
      <c r="A62" s="39"/>
      <c r="B62" s="39"/>
      <c r="C62" s="39"/>
      <c r="D62" s="40"/>
      <c r="E62" s="28"/>
      <c r="F62" s="28"/>
      <c r="G62" s="29">
        <f t="shared" si="1"/>
        <v>0</v>
      </c>
    </row>
    <row r="63" spans="1:7">
      <c r="A63" s="39"/>
      <c r="B63" s="39"/>
      <c r="C63" s="39"/>
      <c r="D63" s="40"/>
      <c r="E63" s="28"/>
      <c r="F63" s="28"/>
      <c r="G63" s="29">
        <f t="shared" si="1"/>
        <v>0</v>
      </c>
    </row>
    <row r="64" spans="1:7">
      <c r="A64" s="39"/>
      <c r="B64" s="39"/>
      <c r="C64" s="39"/>
      <c r="D64" s="40"/>
      <c r="E64" s="28"/>
      <c r="F64" s="28"/>
      <c r="G64" s="29">
        <f t="shared" si="1"/>
        <v>0</v>
      </c>
    </row>
    <row r="65" spans="1:7">
      <c r="A65" s="39"/>
      <c r="B65" s="39"/>
      <c r="C65" s="39"/>
      <c r="D65" s="40"/>
      <c r="E65" s="28"/>
      <c r="F65" s="28"/>
      <c r="G65" s="29">
        <f t="shared" si="1"/>
        <v>0</v>
      </c>
    </row>
    <row r="66" spans="1:7">
      <c r="A66" s="39"/>
      <c r="B66" s="39"/>
      <c r="C66" s="39"/>
      <c r="D66" s="40"/>
      <c r="E66" s="28"/>
      <c r="F66" s="28"/>
      <c r="G66" s="29">
        <f t="shared" si="1"/>
        <v>0</v>
      </c>
    </row>
    <row r="67" spans="1:7">
      <c r="A67" s="39"/>
      <c r="B67" s="39"/>
      <c r="C67" s="39"/>
      <c r="D67" s="40"/>
      <c r="E67" s="28"/>
      <c r="F67" s="28"/>
      <c r="G67" s="29">
        <f t="shared" si="1"/>
        <v>0</v>
      </c>
    </row>
    <row r="68" spans="1:7">
      <c r="A68" s="39"/>
      <c r="B68" s="39"/>
      <c r="C68" s="39"/>
      <c r="D68" s="40"/>
      <c r="E68" s="28"/>
      <c r="F68" s="28"/>
      <c r="G68" s="29">
        <f t="shared" si="1"/>
        <v>0</v>
      </c>
    </row>
    <row r="69" spans="1:7">
      <c r="A69" s="39"/>
      <c r="B69" s="39"/>
      <c r="C69" s="39"/>
      <c r="D69" s="40"/>
      <c r="E69" s="28"/>
      <c r="F69" s="28"/>
      <c r="G69" s="29">
        <f t="shared" si="1"/>
        <v>0</v>
      </c>
    </row>
    <row r="70" spans="1:7">
      <c r="A70" s="39"/>
      <c r="B70" s="39"/>
      <c r="C70" s="39"/>
      <c r="D70" s="40"/>
      <c r="E70" s="28"/>
      <c r="F70" s="28"/>
      <c r="G70" s="29">
        <f t="shared" si="1"/>
        <v>0</v>
      </c>
    </row>
    <row r="71" spans="1:7">
      <c r="A71" s="39"/>
      <c r="B71" s="39"/>
      <c r="C71" s="39"/>
      <c r="D71" s="40"/>
      <c r="E71" s="28"/>
      <c r="F71" s="28"/>
      <c r="G71" s="29">
        <f t="shared" si="1"/>
        <v>0</v>
      </c>
    </row>
    <row r="72" spans="1:7">
      <c r="A72" s="39"/>
      <c r="B72" s="39"/>
      <c r="C72" s="39"/>
      <c r="D72" s="40"/>
      <c r="E72" s="28"/>
      <c r="F72" s="28"/>
      <c r="G72" s="29">
        <f t="shared" si="1"/>
        <v>0</v>
      </c>
    </row>
    <row r="73" spans="1:7">
      <c r="A73" s="39"/>
      <c r="B73" s="39"/>
      <c r="C73" s="39"/>
      <c r="D73" s="40"/>
      <c r="E73" s="28"/>
      <c r="F73" s="28"/>
      <c r="G73" s="29">
        <f t="shared" si="1"/>
        <v>0</v>
      </c>
    </row>
    <row r="74" spans="1:7">
      <c r="A74" s="39"/>
      <c r="B74" s="39"/>
      <c r="C74" s="39"/>
      <c r="D74" s="40"/>
      <c r="E74" s="28"/>
      <c r="F74" s="28"/>
      <c r="G74" s="29">
        <f t="shared" si="1"/>
        <v>0</v>
      </c>
    </row>
    <row r="75" spans="1:7">
      <c r="A75" s="39"/>
      <c r="B75" s="39"/>
      <c r="C75" s="39"/>
      <c r="D75" s="40"/>
      <c r="E75" s="28"/>
      <c r="F75" s="28"/>
      <c r="G75" s="29">
        <f t="shared" si="1"/>
        <v>0</v>
      </c>
    </row>
    <row r="76" spans="1:7">
      <c r="A76" s="39"/>
      <c r="B76" s="39"/>
      <c r="C76" s="39"/>
      <c r="D76" s="40"/>
      <c r="E76" s="28"/>
      <c r="F76" s="28"/>
      <c r="G76" s="29">
        <f t="shared" si="1"/>
        <v>0</v>
      </c>
    </row>
    <row r="77" spans="1:7">
      <c r="A77" s="39"/>
      <c r="B77" s="39"/>
      <c r="C77" s="39"/>
      <c r="D77" s="40"/>
      <c r="E77" s="28"/>
      <c r="F77" s="28"/>
      <c r="G77" s="29">
        <f t="shared" si="1"/>
        <v>0</v>
      </c>
    </row>
    <row r="78" spans="1:7">
      <c r="A78" s="39"/>
      <c r="B78" s="39"/>
      <c r="C78" s="39"/>
      <c r="D78" s="40"/>
      <c r="E78" s="28"/>
      <c r="F78" s="28"/>
      <c r="G78" s="29">
        <f t="shared" si="1"/>
        <v>0</v>
      </c>
    </row>
    <row r="79" spans="1:7">
      <c r="A79" s="39"/>
      <c r="B79" s="39"/>
      <c r="C79" s="39"/>
      <c r="D79" s="40"/>
      <c r="E79" s="28"/>
      <c r="F79" s="28"/>
      <c r="G79" s="29">
        <f t="shared" si="1"/>
        <v>0</v>
      </c>
    </row>
    <row r="80" spans="1:7">
      <c r="A80" s="39"/>
      <c r="B80" s="39"/>
      <c r="C80" s="39"/>
      <c r="D80" s="40"/>
      <c r="E80" s="28"/>
      <c r="F80" s="28"/>
      <c r="G80" s="29">
        <f t="shared" si="1"/>
        <v>0</v>
      </c>
    </row>
    <row r="81" spans="1:7">
      <c r="A81" s="39"/>
      <c r="B81" s="39"/>
      <c r="C81" s="39"/>
      <c r="D81" s="40"/>
      <c r="E81" s="28"/>
      <c r="F81" s="28"/>
      <c r="G81" s="29">
        <f t="shared" si="1"/>
        <v>0</v>
      </c>
    </row>
    <row r="82" spans="1:7">
      <c r="A82" s="39"/>
      <c r="B82" s="39"/>
      <c r="C82" s="39"/>
      <c r="D82" s="40"/>
      <c r="E82" s="28"/>
      <c r="F82" s="28"/>
      <c r="G82" s="29">
        <f t="shared" si="1"/>
        <v>0</v>
      </c>
    </row>
    <row r="83" spans="1:7">
      <c r="A83" s="39"/>
      <c r="B83" s="39"/>
      <c r="C83" s="39"/>
      <c r="D83" s="40"/>
      <c r="E83" s="28"/>
      <c r="F83" s="28"/>
      <c r="G83" s="29">
        <f t="shared" si="1"/>
        <v>0</v>
      </c>
    </row>
    <row r="84" spans="1:7">
      <c r="A84" s="39"/>
      <c r="B84" s="39"/>
      <c r="C84" s="39"/>
      <c r="D84" s="40"/>
      <c r="E84" s="28"/>
      <c r="F84" s="28"/>
      <c r="G84" s="29">
        <f t="shared" si="1"/>
        <v>0</v>
      </c>
    </row>
    <row r="85" spans="1:7">
      <c r="A85" s="39"/>
      <c r="B85" s="39"/>
      <c r="C85" s="39"/>
      <c r="D85" s="40"/>
      <c r="E85" s="28"/>
      <c r="F85" s="28"/>
      <c r="G85" s="29">
        <f t="shared" si="1"/>
        <v>0</v>
      </c>
    </row>
    <row r="86" spans="1:7">
      <c r="A86" s="39"/>
      <c r="B86" s="39"/>
      <c r="C86" s="39"/>
      <c r="D86" s="40"/>
      <c r="E86" s="28"/>
      <c r="F86" s="28"/>
      <c r="G86" s="29">
        <f t="shared" si="1"/>
        <v>0</v>
      </c>
    </row>
    <row r="87" spans="1:7">
      <c r="A87" s="39"/>
      <c r="B87" s="39"/>
      <c r="C87" s="39"/>
      <c r="D87" s="40"/>
      <c r="E87" s="28"/>
      <c r="F87" s="28"/>
      <c r="G87" s="29">
        <f t="shared" si="1"/>
        <v>0</v>
      </c>
    </row>
    <row r="88" spans="1:7">
      <c r="A88" s="39"/>
      <c r="B88" s="39"/>
      <c r="C88" s="39"/>
      <c r="D88" s="40"/>
      <c r="E88" s="28"/>
      <c r="F88" s="28"/>
      <c r="G88" s="29">
        <f t="shared" si="1"/>
        <v>0</v>
      </c>
    </row>
    <row r="89" spans="1:7">
      <c r="A89" s="39"/>
      <c r="B89" s="39"/>
      <c r="C89" s="39"/>
      <c r="D89" s="40"/>
      <c r="E89" s="28"/>
      <c r="F89" s="28"/>
      <c r="G89" s="29">
        <f t="shared" si="1"/>
        <v>0</v>
      </c>
    </row>
    <row r="90" spans="1:7">
      <c r="A90" s="39"/>
      <c r="B90" s="39"/>
      <c r="C90" s="39"/>
      <c r="D90" s="40"/>
      <c r="E90" s="28"/>
      <c r="F90" s="28"/>
      <c r="G90" s="29">
        <f t="shared" si="1"/>
        <v>0</v>
      </c>
    </row>
    <row r="91" spans="1:7">
      <c r="A91" s="39"/>
      <c r="B91" s="39"/>
      <c r="C91" s="39"/>
      <c r="D91" s="40"/>
      <c r="E91" s="28"/>
      <c r="F91" s="28"/>
      <c r="G91" s="29">
        <f t="shared" si="1"/>
        <v>0</v>
      </c>
    </row>
    <row r="92" spans="1:7">
      <c r="A92" s="39"/>
      <c r="B92" s="39"/>
      <c r="C92" s="39"/>
      <c r="D92" s="40"/>
      <c r="E92" s="28"/>
      <c r="F92" s="28"/>
      <c r="G92" s="29">
        <f t="shared" si="1"/>
        <v>0</v>
      </c>
    </row>
    <row r="93" spans="1:7">
      <c r="A93" s="39"/>
      <c r="B93" s="39"/>
      <c r="C93" s="39"/>
      <c r="D93" s="40"/>
      <c r="E93" s="28"/>
      <c r="F93" s="28"/>
      <c r="G93" s="29">
        <f t="shared" si="1"/>
        <v>0</v>
      </c>
    </row>
    <row r="94" spans="1:7">
      <c r="A94" s="39"/>
      <c r="B94" s="39"/>
      <c r="C94" s="39"/>
      <c r="D94" s="40"/>
      <c r="E94" s="28"/>
      <c r="F94" s="28"/>
      <c r="G94" s="29">
        <f t="shared" si="1"/>
        <v>0</v>
      </c>
    </row>
    <row r="95" spans="1:7">
      <c r="A95" s="39"/>
      <c r="B95" s="39"/>
      <c r="C95" s="39"/>
      <c r="D95" s="40"/>
      <c r="E95" s="28"/>
      <c r="F95" s="28"/>
      <c r="G95" s="29">
        <f t="shared" si="1"/>
        <v>0</v>
      </c>
    </row>
    <row r="96" spans="1:7" ht="6" customHeight="1">
      <c r="D96" s="16"/>
      <c r="E96" s="42"/>
      <c r="F96" s="42"/>
      <c r="G96" s="43"/>
    </row>
    <row r="97" spans="1:7" ht="18" customHeight="1">
      <c r="D97" s="44" t="s">
        <v>388</v>
      </c>
      <c r="E97" s="45">
        <f>SUM(E32:E95)</f>
        <v>0</v>
      </c>
      <c r="F97" s="45">
        <f>SUM(F32:F95)</f>
        <v>0</v>
      </c>
      <c r="G97" s="45">
        <f>SUM(G32:G95)</f>
        <v>0</v>
      </c>
    </row>
    <row r="98" spans="1:7">
      <c r="D98" s="16"/>
      <c r="E98" s="16"/>
      <c r="F98" s="16"/>
      <c r="G98" s="14"/>
    </row>
    <row r="99" spans="1:7">
      <c r="D99" s="16"/>
      <c r="E99" s="16"/>
    </row>
    <row r="100" spans="1:7" ht="17.25" customHeight="1">
      <c r="C100" s="605" t="s">
        <v>392</v>
      </c>
      <c r="D100" s="16"/>
      <c r="E100" s="16"/>
    </row>
    <row r="101" spans="1:7" ht="17.25" customHeight="1">
      <c r="C101" s="605"/>
      <c r="D101" s="16"/>
      <c r="E101" s="16"/>
      <c r="F101" s="16"/>
      <c r="G101" s="14"/>
    </row>
    <row r="102" spans="1:7" ht="17.25" customHeight="1">
      <c r="A102" s="604" t="s">
        <v>393</v>
      </c>
      <c r="C102" s="605"/>
      <c r="D102" s="16"/>
      <c r="E102" s="16"/>
      <c r="F102" s="16"/>
      <c r="G102" s="14"/>
    </row>
    <row r="103" spans="1:7" ht="17.25" customHeight="1">
      <c r="A103" s="605"/>
      <c r="D103" s="16"/>
      <c r="E103" s="16"/>
      <c r="F103" s="16"/>
      <c r="G103" s="14"/>
    </row>
    <row r="104" spans="1:7">
      <c r="A104" s="46"/>
      <c r="C104" s="317"/>
      <c r="D104" s="16"/>
      <c r="E104" s="16"/>
      <c r="F104" s="16"/>
      <c r="G104" s="14"/>
    </row>
    <row r="105" spans="1:7">
      <c r="D105" s="16"/>
      <c r="E105" s="16"/>
      <c r="F105" s="16"/>
      <c r="G105" s="14"/>
    </row>
    <row r="106" spans="1:7" ht="12.75" customHeight="1">
      <c r="D106" s="16"/>
      <c r="E106" s="16"/>
      <c r="F106" s="16"/>
      <c r="G106" s="14"/>
    </row>
    <row r="107" spans="1:7" ht="60" customHeight="1">
      <c r="A107" s="601" t="s">
        <v>394</v>
      </c>
      <c r="B107" s="601"/>
      <c r="C107" s="601"/>
      <c r="D107" s="601"/>
      <c r="E107" s="601"/>
      <c r="F107" s="601"/>
      <c r="G107" s="601"/>
    </row>
    <row r="108" spans="1:7">
      <c r="D108" s="16"/>
      <c r="E108" s="16"/>
      <c r="F108" s="16"/>
      <c r="G108" s="14"/>
    </row>
    <row r="109" spans="1:7">
      <c r="D109" s="16"/>
      <c r="E109" s="16"/>
      <c r="F109" s="16"/>
      <c r="G109" s="14"/>
    </row>
    <row r="110" spans="1:7">
      <c r="D110" s="16"/>
      <c r="E110" s="16"/>
      <c r="F110" s="16"/>
      <c r="G110" s="14"/>
    </row>
    <row r="111" spans="1:7">
      <c r="D111" s="16"/>
      <c r="E111" s="16"/>
      <c r="F111" s="16"/>
      <c r="G111" s="14"/>
    </row>
    <row r="112" spans="1:7">
      <c r="D112" s="16"/>
      <c r="E112" s="16"/>
      <c r="F112" s="16"/>
      <c r="G112" s="14"/>
    </row>
    <row r="113" spans="4:7">
      <c r="D113" s="16"/>
      <c r="E113" s="16"/>
      <c r="F113" s="16"/>
      <c r="G113" s="14"/>
    </row>
  </sheetData>
  <mergeCells count="11">
    <mergeCell ref="A107:G107"/>
    <mergeCell ref="E29:G29"/>
    <mergeCell ref="A9:D10"/>
    <mergeCell ref="A11:A12"/>
    <mergeCell ref="B11:D11"/>
    <mergeCell ref="A29:A30"/>
    <mergeCell ref="B29:B30"/>
    <mergeCell ref="C29:C30"/>
    <mergeCell ref="D29:D30"/>
    <mergeCell ref="A102:A103"/>
    <mergeCell ref="C100:C102"/>
  </mergeCells>
  <pageMargins left="0.39370078740157483" right="0.39370078740157483" top="0.39370078740157483" bottom="0.39370078740157483" header="0.31496062992125984" footer="0.31496062992125984"/>
  <pageSetup scale="91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rgb="FF9B2247"/>
    <pageSetUpPr fitToPage="1"/>
  </sheetPr>
  <dimension ref="A1:H113"/>
  <sheetViews>
    <sheetView zoomScaleNormal="100" workbookViewId="0">
      <selection activeCell="L20" sqref="L20"/>
    </sheetView>
  </sheetViews>
  <sheetFormatPr defaultColWidth="11.42578125" defaultRowHeight="15"/>
  <cols>
    <col min="1" max="4" width="22.5703125" style="14" customWidth="1"/>
    <col min="5" max="6" width="10.5703125" style="14" customWidth="1"/>
    <col min="7" max="7" width="10.5703125" style="16" customWidth="1"/>
    <col min="8" max="8" width="21.5703125" style="14" customWidth="1"/>
    <col min="9" max="9" width="1.42578125" style="8" customWidth="1"/>
    <col min="10" max="10" width="30" style="8" bestFit="1" customWidth="1"/>
    <col min="11" max="11" width="13.85546875" style="8" bestFit="1" customWidth="1"/>
    <col min="12" max="16384" width="11.42578125" style="8"/>
  </cols>
  <sheetData>
    <row r="1" spans="1:8" s="10" customFormat="1" ht="18.75" customHeight="1">
      <c r="A1" s="9" t="s">
        <v>125</v>
      </c>
      <c r="B1" s="9"/>
      <c r="C1" s="9"/>
      <c r="D1" s="9"/>
      <c r="E1" s="9"/>
      <c r="F1" s="9"/>
      <c r="G1" s="9"/>
      <c r="H1" s="9"/>
    </row>
    <row r="2" spans="1:8" s="10" customFormat="1" ht="15.95" customHeight="1">
      <c r="A2" s="9" t="s">
        <v>373</v>
      </c>
      <c r="B2" s="9"/>
      <c r="C2" s="9"/>
      <c r="D2" s="9"/>
      <c r="E2" s="9"/>
      <c r="F2" s="9"/>
      <c r="G2" s="9"/>
      <c r="H2" s="9"/>
    </row>
    <row r="3" spans="1:8" s="10" customFormat="1" ht="15.95" customHeight="1">
      <c r="A3" s="11" t="s">
        <v>374</v>
      </c>
      <c r="B3" s="12"/>
      <c r="C3" s="13"/>
      <c r="D3" s="13"/>
      <c r="E3" s="13"/>
      <c r="F3" s="13"/>
      <c r="G3" s="13"/>
      <c r="H3" s="13"/>
    </row>
    <row r="4" spans="1:8" s="10" customFormat="1" ht="15.95" customHeight="1">
      <c r="A4" s="13" t="s">
        <v>128</v>
      </c>
      <c r="B4" s="13"/>
      <c r="C4" s="13"/>
      <c r="D4" s="13"/>
      <c r="E4" s="13"/>
      <c r="F4" s="13"/>
      <c r="G4" s="13"/>
      <c r="H4" s="13"/>
    </row>
    <row r="5" spans="1:8" s="14" customFormat="1" ht="15.95" customHeight="1">
      <c r="A5" s="9" t="s">
        <v>347</v>
      </c>
      <c r="B5" s="13"/>
      <c r="C5" s="13"/>
      <c r="D5" s="13"/>
      <c r="E5" s="13"/>
      <c r="F5" s="13"/>
      <c r="G5" s="13"/>
      <c r="H5" s="13"/>
    </row>
    <row r="6" spans="1:8" s="14" customFormat="1" ht="6" customHeight="1">
      <c r="A6" s="15"/>
      <c r="G6" s="16"/>
      <c r="H6" s="17"/>
    </row>
    <row r="7" spans="1:8" s="14" customFormat="1" ht="21.75" customHeight="1">
      <c r="A7" s="18" t="s">
        <v>163</v>
      </c>
      <c r="B7" s="19" t="str">
        <f>VLOOKUP('Hoja de trabajo'!$A$2,Hoja1!$B$1:$C$36,2,FALSE)</f>
        <v>U. de Guanajuato</v>
      </c>
      <c r="C7" s="20"/>
      <c r="D7" s="20"/>
      <c r="E7" s="20"/>
      <c r="F7" s="20"/>
      <c r="G7" s="20"/>
      <c r="H7" s="21"/>
    </row>
    <row r="8" spans="1:8" s="14" customFormat="1" ht="6" customHeight="1">
      <c r="A8" s="15"/>
      <c r="G8" s="16"/>
      <c r="H8" s="16"/>
    </row>
    <row r="9" spans="1:8" s="14" customFormat="1" ht="18" customHeight="1">
      <c r="A9" s="603" t="s">
        <v>375</v>
      </c>
      <c r="B9" s="603"/>
      <c r="C9" s="603"/>
      <c r="D9" s="603"/>
      <c r="G9" s="16"/>
      <c r="H9" s="16"/>
    </row>
    <row r="10" spans="1:8" s="14" customFormat="1" ht="18" customHeight="1">
      <c r="A10" s="603"/>
      <c r="B10" s="603"/>
      <c r="C10" s="603"/>
      <c r="D10" s="603"/>
      <c r="G10" s="16"/>
      <c r="H10" s="17"/>
    </row>
    <row r="11" spans="1:8" s="14" customFormat="1" ht="18" customHeight="1">
      <c r="A11" s="603" t="s">
        <v>376</v>
      </c>
      <c r="B11" s="602" t="s">
        <v>377</v>
      </c>
      <c r="C11" s="602"/>
      <c r="D11" s="602"/>
      <c r="G11" s="16"/>
      <c r="H11" s="17"/>
    </row>
    <row r="12" spans="1:8" s="14" customFormat="1" ht="18" customHeight="1">
      <c r="A12" s="603"/>
      <c r="B12" s="23" t="s">
        <v>378</v>
      </c>
      <c r="C12" s="22" t="s">
        <v>379</v>
      </c>
      <c r="D12" s="22" t="s">
        <v>380</v>
      </c>
      <c r="G12" s="16"/>
      <c r="H12" s="17"/>
    </row>
    <row r="13" spans="1:8" s="14" customFormat="1" ht="6" customHeight="1">
      <c r="A13" s="24"/>
      <c r="B13" s="25"/>
      <c r="C13" s="25"/>
      <c r="D13" s="26"/>
      <c r="G13" s="16"/>
      <c r="H13" s="17"/>
    </row>
    <row r="14" spans="1:8" s="14" customFormat="1" ht="18" customHeight="1">
      <c r="A14" s="27" t="s">
        <v>381</v>
      </c>
      <c r="B14" s="28"/>
      <c r="C14" s="28"/>
      <c r="D14" s="29">
        <f t="shared" ref="D14:D24" si="0">B14+C14</f>
        <v>0</v>
      </c>
      <c r="G14" s="16"/>
      <c r="H14" s="17"/>
    </row>
    <row r="15" spans="1:8" s="14" customFormat="1" ht="18" customHeight="1">
      <c r="A15" s="27" t="s">
        <v>382</v>
      </c>
      <c r="B15" s="28"/>
      <c r="C15" s="28"/>
      <c r="D15" s="29">
        <f t="shared" si="0"/>
        <v>0</v>
      </c>
      <c r="G15" s="16"/>
      <c r="H15" s="17"/>
    </row>
    <row r="16" spans="1:8" s="14" customFormat="1" ht="18" customHeight="1">
      <c r="A16" s="27" t="s">
        <v>383</v>
      </c>
      <c r="B16" s="28"/>
      <c r="C16" s="28"/>
      <c r="D16" s="29">
        <f t="shared" si="0"/>
        <v>0</v>
      </c>
      <c r="G16" s="16"/>
      <c r="H16" s="17"/>
    </row>
    <row r="17" spans="1:8" s="14" customFormat="1" ht="18" customHeight="1">
      <c r="A17" s="27" t="s">
        <v>384</v>
      </c>
      <c r="B17" s="28"/>
      <c r="C17" s="28"/>
      <c r="D17" s="29">
        <f t="shared" si="0"/>
        <v>0</v>
      </c>
      <c r="G17" s="16"/>
      <c r="H17" s="17"/>
    </row>
    <row r="18" spans="1:8" s="14" customFormat="1" ht="18" customHeight="1">
      <c r="A18" s="27" t="s">
        <v>385</v>
      </c>
      <c r="B18" s="28"/>
      <c r="C18" s="28"/>
      <c r="D18" s="29">
        <f t="shared" si="0"/>
        <v>0</v>
      </c>
      <c r="G18" s="16"/>
      <c r="H18" s="17"/>
    </row>
    <row r="19" spans="1:8" s="14" customFormat="1" ht="18" customHeight="1">
      <c r="A19" s="27" t="s">
        <v>386</v>
      </c>
      <c r="B19" s="28"/>
      <c r="C19" s="28"/>
      <c r="D19" s="29">
        <f t="shared" si="0"/>
        <v>0</v>
      </c>
      <c r="G19" s="16"/>
      <c r="H19" s="17"/>
    </row>
    <row r="20" spans="1:8" s="14" customFormat="1" ht="18" customHeight="1">
      <c r="A20" s="27" t="s">
        <v>316</v>
      </c>
      <c r="B20" s="28"/>
      <c r="C20" s="28"/>
      <c r="D20" s="29">
        <f t="shared" si="0"/>
        <v>0</v>
      </c>
      <c r="G20" s="16"/>
      <c r="H20" s="17"/>
    </row>
    <row r="21" spans="1:8" s="14" customFormat="1" ht="18" customHeight="1">
      <c r="A21" s="27" t="s">
        <v>387</v>
      </c>
      <c r="B21" s="28"/>
      <c r="C21" s="28"/>
      <c r="D21" s="29">
        <f t="shared" si="0"/>
        <v>0</v>
      </c>
      <c r="G21" s="16"/>
      <c r="H21" s="17"/>
    </row>
    <row r="22" spans="1:8" s="14" customFormat="1" ht="18" customHeight="1">
      <c r="A22" s="27" t="s">
        <v>387</v>
      </c>
      <c r="B22" s="28"/>
      <c r="C22" s="28"/>
      <c r="D22" s="29">
        <f t="shared" si="0"/>
        <v>0</v>
      </c>
      <c r="G22" s="16"/>
      <c r="H22" s="17"/>
    </row>
    <row r="23" spans="1:8" s="14" customFormat="1" ht="18" customHeight="1">
      <c r="A23" s="27" t="s">
        <v>387</v>
      </c>
      <c r="B23" s="28"/>
      <c r="C23" s="28"/>
      <c r="D23" s="29">
        <f t="shared" si="0"/>
        <v>0</v>
      </c>
      <c r="G23" s="16"/>
      <c r="H23" s="17"/>
    </row>
    <row r="24" spans="1:8" s="14" customFormat="1" ht="18" customHeight="1">
      <c r="A24" s="27"/>
      <c r="B24" s="28"/>
      <c r="C24" s="28"/>
      <c r="D24" s="29">
        <f t="shared" si="0"/>
        <v>0</v>
      </c>
      <c r="G24" s="16"/>
      <c r="H24" s="17"/>
    </row>
    <row r="25" spans="1:8" s="14" customFormat="1" ht="6" customHeight="1">
      <c r="A25" s="24"/>
      <c r="B25" s="30"/>
      <c r="C25" s="30"/>
      <c r="D25" s="31"/>
      <c r="G25" s="16"/>
      <c r="H25" s="17"/>
    </row>
    <row r="26" spans="1:8" s="14" customFormat="1" ht="18" customHeight="1">
      <c r="A26" s="32" t="s">
        <v>388</v>
      </c>
      <c r="B26" s="29">
        <f>SUM(B14:B24)</f>
        <v>0</v>
      </c>
      <c r="C26" s="29">
        <f>SUM(C14:C24)</f>
        <v>0</v>
      </c>
      <c r="D26" s="29">
        <f>SUM(D14:D24)</f>
        <v>0</v>
      </c>
      <c r="G26" s="16"/>
      <c r="H26" s="17"/>
    </row>
    <row r="27" spans="1:8" s="14" customFormat="1" ht="6" customHeight="1">
      <c r="A27" s="15"/>
      <c r="G27" s="16"/>
      <c r="H27" s="17"/>
    </row>
    <row r="28" spans="1:8" s="14" customFormat="1" ht="6" customHeight="1">
      <c r="A28" s="15"/>
      <c r="G28" s="16"/>
      <c r="H28" s="17"/>
    </row>
    <row r="29" spans="1:8" s="14" customFormat="1" ht="22.5" customHeight="1">
      <c r="A29" s="606" t="s">
        <v>376</v>
      </c>
      <c r="B29" s="606" t="s">
        <v>389</v>
      </c>
      <c r="C29" s="606" t="s">
        <v>390</v>
      </c>
      <c r="D29" s="609" t="s">
        <v>391</v>
      </c>
      <c r="E29" s="598" t="s">
        <v>377</v>
      </c>
      <c r="F29" s="599"/>
      <c r="G29" s="600"/>
      <c r="H29" s="34"/>
    </row>
    <row r="30" spans="1:8" s="14" customFormat="1" ht="22.5" customHeight="1">
      <c r="A30" s="607"/>
      <c r="B30" s="608"/>
      <c r="C30" s="608"/>
      <c r="D30" s="610"/>
      <c r="E30" s="33" t="s">
        <v>378</v>
      </c>
      <c r="F30" s="33" t="s">
        <v>379</v>
      </c>
      <c r="G30" s="33" t="s">
        <v>380</v>
      </c>
      <c r="H30" s="35"/>
    </row>
    <row r="31" spans="1:8" ht="6" customHeight="1">
      <c r="A31" s="36"/>
      <c r="B31" s="36"/>
      <c r="C31" s="36"/>
      <c r="D31" s="37"/>
      <c r="E31" s="37"/>
      <c r="F31" s="37"/>
      <c r="G31" s="38"/>
    </row>
    <row r="32" spans="1:8">
      <c r="A32" s="39"/>
      <c r="B32" s="39"/>
      <c r="C32" s="39"/>
      <c r="D32" s="40"/>
      <c r="E32" s="28"/>
      <c r="F32" s="28"/>
      <c r="G32" s="29">
        <f t="shared" ref="G32:G79" si="1">E32+F32</f>
        <v>0</v>
      </c>
    </row>
    <row r="33" spans="1:8">
      <c r="A33" s="39"/>
      <c r="B33" s="39"/>
      <c r="C33" s="39"/>
      <c r="D33" s="40"/>
      <c r="E33" s="28"/>
      <c r="F33" s="28"/>
      <c r="G33" s="29">
        <f t="shared" si="1"/>
        <v>0</v>
      </c>
    </row>
    <row r="34" spans="1:8" ht="18">
      <c r="A34" s="39"/>
      <c r="B34" s="39"/>
      <c r="C34" s="39"/>
      <c r="D34" s="40"/>
      <c r="E34" s="28"/>
      <c r="F34" s="28"/>
      <c r="G34" s="29">
        <f t="shared" si="1"/>
        <v>0</v>
      </c>
      <c r="H34" s="41"/>
    </row>
    <row r="35" spans="1:8">
      <c r="A35" s="39"/>
      <c r="B35" s="39"/>
      <c r="C35" s="39"/>
      <c r="D35" s="40"/>
      <c r="E35" s="28"/>
      <c r="F35" s="28"/>
      <c r="G35" s="29">
        <f t="shared" si="1"/>
        <v>0</v>
      </c>
    </row>
    <row r="36" spans="1:8">
      <c r="A36" s="39"/>
      <c r="B36" s="39"/>
      <c r="C36" s="39"/>
      <c r="D36" s="40"/>
      <c r="E36" s="28"/>
      <c r="F36" s="28"/>
      <c r="G36" s="29">
        <f t="shared" si="1"/>
        <v>0</v>
      </c>
    </row>
    <row r="37" spans="1:8">
      <c r="A37" s="39"/>
      <c r="B37" s="39"/>
      <c r="C37" s="39"/>
      <c r="D37" s="40"/>
      <c r="E37" s="28"/>
      <c r="F37" s="28"/>
      <c r="G37" s="29">
        <f t="shared" si="1"/>
        <v>0</v>
      </c>
    </row>
    <row r="38" spans="1:8">
      <c r="A38" s="39"/>
      <c r="B38" s="39"/>
      <c r="C38" s="39"/>
      <c r="D38" s="40"/>
      <c r="E38" s="28"/>
      <c r="F38" s="28"/>
      <c r="G38" s="29">
        <f t="shared" si="1"/>
        <v>0</v>
      </c>
    </row>
    <row r="39" spans="1:8">
      <c r="A39" s="39"/>
      <c r="B39" s="39"/>
      <c r="C39" s="39"/>
      <c r="D39" s="40"/>
      <c r="E39" s="28"/>
      <c r="F39" s="28"/>
      <c r="G39" s="29">
        <f t="shared" si="1"/>
        <v>0</v>
      </c>
    </row>
    <row r="40" spans="1:8">
      <c r="A40" s="39"/>
      <c r="B40" s="39"/>
      <c r="C40" s="39"/>
      <c r="D40" s="40"/>
      <c r="E40" s="28"/>
      <c r="F40" s="28"/>
      <c r="G40" s="29">
        <f t="shared" si="1"/>
        <v>0</v>
      </c>
    </row>
    <row r="41" spans="1:8">
      <c r="A41" s="39"/>
      <c r="B41" s="39"/>
      <c r="C41" s="39"/>
      <c r="D41" s="40"/>
      <c r="E41" s="28"/>
      <c r="F41" s="28"/>
      <c r="G41" s="29">
        <f t="shared" si="1"/>
        <v>0</v>
      </c>
    </row>
    <row r="42" spans="1:8">
      <c r="A42" s="39"/>
      <c r="B42" s="39"/>
      <c r="C42" s="39"/>
      <c r="D42" s="40"/>
      <c r="E42" s="28"/>
      <c r="F42" s="28"/>
      <c r="G42" s="29">
        <f t="shared" si="1"/>
        <v>0</v>
      </c>
    </row>
    <row r="43" spans="1:8">
      <c r="A43" s="39"/>
      <c r="B43" s="39"/>
      <c r="C43" s="39"/>
      <c r="D43" s="40"/>
      <c r="E43" s="28"/>
      <c r="F43" s="28"/>
      <c r="G43" s="29">
        <f t="shared" si="1"/>
        <v>0</v>
      </c>
    </row>
    <row r="44" spans="1:8">
      <c r="A44" s="39"/>
      <c r="B44" s="39"/>
      <c r="C44" s="39"/>
      <c r="D44" s="40"/>
      <c r="E44" s="28"/>
      <c r="F44" s="28"/>
      <c r="G44" s="29">
        <f t="shared" si="1"/>
        <v>0</v>
      </c>
    </row>
    <row r="45" spans="1:8">
      <c r="A45" s="39"/>
      <c r="B45" s="39"/>
      <c r="C45" s="39"/>
      <c r="D45" s="40"/>
      <c r="E45" s="28"/>
      <c r="F45" s="28"/>
      <c r="G45" s="29">
        <f t="shared" si="1"/>
        <v>0</v>
      </c>
    </row>
    <row r="46" spans="1:8">
      <c r="A46" s="39"/>
      <c r="B46" s="39"/>
      <c r="C46" s="39"/>
      <c r="D46" s="40"/>
      <c r="E46" s="28"/>
      <c r="F46" s="28"/>
      <c r="G46" s="29">
        <f t="shared" si="1"/>
        <v>0</v>
      </c>
    </row>
    <row r="47" spans="1:8">
      <c r="A47" s="39"/>
      <c r="B47" s="39"/>
      <c r="C47" s="39"/>
      <c r="D47" s="40"/>
      <c r="E47" s="28"/>
      <c r="F47" s="28"/>
      <c r="G47" s="29">
        <f t="shared" si="1"/>
        <v>0</v>
      </c>
    </row>
    <row r="48" spans="1:8">
      <c r="A48" s="39"/>
      <c r="B48" s="39"/>
      <c r="C48" s="39"/>
      <c r="D48" s="40"/>
      <c r="E48" s="28"/>
      <c r="F48" s="28"/>
      <c r="G48" s="29">
        <f t="shared" si="1"/>
        <v>0</v>
      </c>
    </row>
    <row r="49" spans="1:7">
      <c r="A49" s="39"/>
      <c r="B49" s="39"/>
      <c r="C49" s="39"/>
      <c r="D49" s="40"/>
      <c r="E49" s="28"/>
      <c r="F49" s="28"/>
      <c r="G49" s="29">
        <f t="shared" si="1"/>
        <v>0</v>
      </c>
    </row>
    <row r="50" spans="1:7">
      <c r="A50" s="39"/>
      <c r="B50" s="39"/>
      <c r="C50" s="39"/>
      <c r="D50" s="40"/>
      <c r="E50" s="28"/>
      <c r="F50" s="28"/>
      <c r="G50" s="29">
        <f t="shared" si="1"/>
        <v>0</v>
      </c>
    </row>
    <row r="51" spans="1:7">
      <c r="A51" s="39"/>
      <c r="B51" s="39"/>
      <c r="C51" s="39"/>
      <c r="D51" s="40"/>
      <c r="E51" s="28"/>
      <c r="F51" s="28"/>
      <c r="G51" s="29">
        <f t="shared" si="1"/>
        <v>0</v>
      </c>
    </row>
    <row r="52" spans="1:7">
      <c r="A52" s="39"/>
      <c r="B52" s="39"/>
      <c r="C52" s="39"/>
      <c r="D52" s="40"/>
      <c r="E52" s="28"/>
      <c r="F52" s="28"/>
      <c r="G52" s="29">
        <f t="shared" si="1"/>
        <v>0</v>
      </c>
    </row>
    <row r="53" spans="1:7">
      <c r="A53" s="39"/>
      <c r="B53" s="39"/>
      <c r="C53" s="39"/>
      <c r="D53" s="40"/>
      <c r="E53" s="28"/>
      <c r="F53" s="28"/>
      <c r="G53" s="29">
        <f t="shared" si="1"/>
        <v>0</v>
      </c>
    </row>
    <row r="54" spans="1:7">
      <c r="A54" s="39"/>
      <c r="B54" s="39"/>
      <c r="C54" s="39"/>
      <c r="D54" s="40"/>
      <c r="E54" s="28"/>
      <c r="F54" s="28"/>
      <c r="G54" s="29">
        <f t="shared" si="1"/>
        <v>0</v>
      </c>
    </row>
    <row r="55" spans="1:7">
      <c r="A55" s="39"/>
      <c r="B55" s="39"/>
      <c r="C55" s="39"/>
      <c r="D55" s="40"/>
      <c r="E55" s="28"/>
      <c r="F55" s="28"/>
      <c r="G55" s="29">
        <f t="shared" si="1"/>
        <v>0</v>
      </c>
    </row>
    <row r="56" spans="1:7">
      <c r="A56" s="39"/>
      <c r="B56" s="39"/>
      <c r="C56" s="39"/>
      <c r="D56" s="40"/>
      <c r="E56" s="28"/>
      <c r="F56" s="28"/>
      <c r="G56" s="29">
        <f t="shared" si="1"/>
        <v>0</v>
      </c>
    </row>
    <row r="57" spans="1:7">
      <c r="A57" s="39"/>
      <c r="B57" s="39"/>
      <c r="C57" s="39"/>
      <c r="D57" s="40"/>
      <c r="E57" s="28"/>
      <c r="F57" s="28"/>
      <c r="G57" s="29">
        <f t="shared" si="1"/>
        <v>0</v>
      </c>
    </row>
    <row r="58" spans="1:7">
      <c r="A58" s="39"/>
      <c r="B58" s="39"/>
      <c r="C58" s="39"/>
      <c r="D58" s="40"/>
      <c r="E58" s="28"/>
      <c r="F58" s="28"/>
      <c r="G58" s="29">
        <f t="shared" si="1"/>
        <v>0</v>
      </c>
    </row>
    <row r="59" spans="1:7">
      <c r="A59" s="39"/>
      <c r="B59" s="39"/>
      <c r="C59" s="39"/>
      <c r="D59" s="40"/>
      <c r="E59" s="28"/>
      <c r="F59" s="28"/>
      <c r="G59" s="29">
        <f t="shared" si="1"/>
        <v>0</v>
      </c>
    </row>
    <row r="60" spans="1:7">
      <c r="A60" s="39"/>
      <c r="B60" s="39"/>
      <c r="C60" s="39"/>
      <c r="D60" s="40"/>
      <c r="E60" s="28"/>
      <c r="F60" s="28"/>
      <c r="G60" s="29">
        <f t="shared" si="1"/>
        <v>0</v>
      </c>
    </row>
    <row r="61" spans="1:7">
      <c r="A61" s="39"/>
      <c r="B61" s="39"/>
      <c r="C61" s="39"/>
      <c r="D61" s="40"/>
      <c r="E61" s="28"/>
      <c r="F61" s="28"/>
      <c r="G61" s="29">
        <f t="shared" si="1"/>
        <v>0</v>
      </c>
    </row>
    <row r="62" spans="1:7">
      <c r="A62" s="39"/>
      <c r="B62" s="39"/>
      <c r="C62" s="39"/>
      <c r="D62" s="40"/>
      <c r="E62" s="28"/>
      <c r="F62" s="28"/>
      <c r="G62" s="29">
        <f t="shared" si="1"/>
        <v>0</v>
      </c>
    </row>
    <row r="63" spans="1:7">
      <c r="A63" s="39"/>
      <c r="B63" s="39"/>
      <c r="C63" s="39"/>
      <c r="D63" s="40"/>
      <c r="E63" s="28"/>
      <c r="F63" s="28"/>
      <c r="G63" s="29">
        <f t="shared" si="1"/>
        <v>0</v>
      </c>
    </row>
    <row r="64" spans="1:7">
      <c r="A64" s="39"/>
      <c r="B64" s="39"/>
      <c r="C64" s="39"/>
      <c r="D64" s="40"/>
      <c r="E64" s="28"/>
      <c r="F64" s="28"/>
      <c r="G64" s="29">
        <f t="shared" si="1"/>
        <v>0</v>
      </c>
    </row>
    <row r="65" spans="1:7">
      <c r="A65" s="39"/>
      <c r="B65" s="39"/>
      <c r="C65" s="39"/>
      <c r="D65" s="40"/>
      <c r="E65" s="28"/>
      <c r="F65" s="28"/>
      <c r="G65" s="29">
        <f t="shared" si="1"/>
        <v>0</v>
      </c>
    </row>
    <row r="66" spans="1:7">
      <c r="A66" s="39"/>
      <c r="B66" s="39"/>
      <c r="C66" s="39"/>
      <c r="D66" s="40"/>
      <c r="E66" s="28"/>
      <c r="F66" s="28"/>
      <c r="G66" s="29">
        <f t="shared" si="1"/>
        <v>0</v>
      </c>
    </row>
    <row r="67" spans="1:7">
      <c r="A67" s="39"/>
      <c r="B67" s="39"/>
      <c r="C67" s="39"/>
      <c r="D67" s="40"/>
      <c r="E67" s="28"/>
      <c r="F67" s="28"/>
      <c r="G67" s="29">
        <f t="shared" si="1"/>
        <v>0</v>
      </c>
    </row>
    <row r="68" spans="1:7">
      <c r="A68" s="39"/>
      <c r="B68" s="39"/>
      <c r="C68" s="39"/>
      <c r="D68" s="40"/>
      <c r="E68" s="28"/>
      <c r="F68" s="28"/>
      <c r="G68" s="29">
        <f t="shared" si="1"/>
        <v>0</v>
      </c>
    </row>
    <row r="69" spans="1:7">
      <c r="A69" s="39"/>
      <c r="B69" s="39"/>
      <c r="C69" s="39"/>
      <c r="D69" s="40"/>
      <c r="E69" s="28"/>
      <c r="F69" s="28"/>
      <c r="G69" s="29">
        <f t="shared" si="1"/>
        <v>0</v>
      </c>
    </row>
    <row r="70" spans="1:7">
      <c r="A70" s="39"/>
      <c r="B70" s="39"/>
      <c r="C70" s="39"/>
      <c r="D70" s="40"/>
      <c r="E70" s="28"/>
      <c r="F70" s="28"/>
      <c r="G70" s="29">
        <f t="shared" si="1"/>
        <v>0</v>
      </c>
    </row>
    <row r="71" spans="1:7">
      <c r="A71" s="39"/>
      <c r="B71" s="39"/>
      <c r="C71" s="39"/>
      <c r="D71" s="40"/>
      <c r="E71" s="28"/>
      <c r="F71" s="28"/>
      <c r="G71" s="29">
        <f t="shared" si="1"/>
        <v>0</v>
      </c>
    </row>
    <row r="72" spans="1:7">
      <c r="A72" s="39"/>
      <c r="B72" s="39"/>
      <c r="C72" s="39"/>
      <c r="D72" s="40"/>
      <c r="E72" s="28"/>
      <c r="F72" s="28"/>
      <c r="G72" s="29">
        <f t="shared" si="1"/>
        <v>0</v>
      </c>
    </row>
    <row r="73" spans="1:7">
      <c r="A73" s="39"/>
      <c r="B73" s="39"/>
      <c r="C73" s="39"/>
      <c r="D73" s="40"/>
      <c r="E73" s="28"/>
      <c r="F73" s="28"/>
      <c r="G73" s="29">
        <f t="shared" si="1"/>
        <v>0</v>
      </c>
    </row>
    <row r="74" spans="1:7">
      <c r="A74" s="39"/>
      <c r="B74" s="39"/>
      <c r="C74" s="39"/>
      <c r="D74" s="40"/>
      <c r="E74" s="28"/>
      <c r="F74" s="28"/>
      <c r="G74" s="29">
        <f t="shared" si="1"/>
        <v>0</v>
      </c>
    </row>
    <row r="75" spans="1:7">
      <c r="A75" s="39"/>
      <c r="B75" s="39"/>
      <c r="C75" s="39"/>
      <c r="D75" s="40"/>
      <c r="E75" s="28"/>
      <c r="F75" s="28"/>
      <c r="G75" s="29">
        <f t="shared" si="1"/>
        <v>0</v>
      </c>
    </row>
    <row r="76" spans="1:7">
      <c r="A76" s="39"/>
      <c r="B76" s="39"/>
      <c r="C76" s="39"/>
      <c r="D76" s="40"/>
      <c r="E76" s="28"/>
      <c r="F76" s="28"/>
      <c r="G76" s="29">
        <f t="shared" si="1"/>
        <v>0</v>
      </c>
    </row>
    <row r="77" spans="1:7">
      <c r="A77" s="39"/>
      <c r="B77" s="39"/>
      <c r="C77" s="39"/>
      <c r="D77" s="40"/>
      <c r="E77" s="28"/>
      <c r="F77" s="28"/>
      <c r="G77" s="29">
        <f t="shared" si="1"/>
        <v>0</v>
      </c>
    </row>
    <row r="78" spans="1:7">
      <c r="A78" s="39"/>
      <c r="B78" s="39"/>
      <c r="C78" s="39"/>
      <c r="D78" s="40"/>
      <c r="E78" s="28"/>
      <c r="F78" s="28"/>
      <c r="G78" s="29">
        <f t="shared" si="1"/>
        <v>0</v>
      </c>
    </row>
    <row r="79" spans="1:7">
      <c r="A79" s="39"/>
      <c r="B79" s="39"/>
      <c r="C79" s="39"/>
      <c r="D79" s="40"/>
      <c r="E79" s="28"/>
      <c r="F79" s="28"/>
      <c r="G79" s="29">
        <f t="shared" si="1"/>
        <v>0</v>
      </c>
    </row>
    <row r="80" spans="1:7">
      <c r="A80" s="39"/>
      <c r="B80" s="39"/>
      <c r="C80" s="39"/>
      <c r="D80" s="40"/>
      <c r="E80" s="28"/>
      <c r="F80" s="28"/>
      <c r="G80" s="29">
        <f t="shared" ref="G80:G95" si="2">E80+F80</f>
        <v>0</v>
      </c>
    </row>
    <row r="81" spans="1:7">
      <c r="A81" s="39"/>
      <c r="B81" s="39"/>
      <c r="C81" s="39"/>
      <c r="D81" s="40"/>
      <c r="E81" s="28"/>
      <c r="F81" s="28"/>
      <c r="G81" s="29">
        <f t="shared" si="2"/>
        <v>0</v>
      </c>
    </row>
    <row r="82" spans="1:7">
      <c r="A82" s="39"/>
      <c r="B82" s="39"/>
      <c r="C82" s="39"/>
      <c r="D82" s="40"/>
      <c r="E82" s="28"/>
      <c r="F82" s="28"/>
      <c r="G82" s="29">
        <f t="shared" si="2"/>
        <v>0</v>
      </c>
    </row>
    <row r="83" spans="1:7">
      <c r="A83" s="39"/>
      <c r="B83" s="39"/>
      <c r="C83" s="39"/>
      <c r="D83" s="40"/>
      <c r="E83" s="28"/>
      <c r="F83" s="28"/>
      <c r="G83" s="29">
        <f t="shared" si="2"/>
        <v>0</v>
      </c>
    </row>
    <row r="84" spans="1:7">
      <c r="A84" s="39"/>
      <c r="B84" s="39"/>
      <c r="C84" s="39"/>
      <c r="D84" s="40"/>
      <c r="E84" s="28"/>
      <c r="F84" s="28"/>
      <c r="G84" s="29">
        <f t="shared" si="2"/>
        <v>0</v>
      </c>
    </row>
    <row r="85" spans="1:7">
      <c r="A85" s="39"/>
      <c r="B85" s="39"/>
      <c r="C85" s="39"/>
      <c r="D85" s="40"/>
      <c r="E85" s="28"/>
      <c r="F85" s="28"/>
      <c r="G85" s="29">
        <f t="shared" si="2"/>
        <v>0</v>
      </c>
    </row>
    <row r="86" spans="1:7">
      <c r="A86" s="39"/>
      <c r="B86" s="39"/>
      <c r="C86" s="39"/>
      <c r="D86" s="40"/>
      <c r="E86" s="28"/>
      <c r="F86" s="28"/>
      <c r="G86" s="29">
        <f t="shared" si="2"/>
        <v>0</v>
      </c>
    </row>
    <row r="87" spans="1:7">
      <c r="A87" s="39"/>
      <c r="B87" s="39"/>
      <c r="C87" s="39"/>
      <c r="D87" s="40"/>
      <c r="E87" s="28"/>
      <c r="F87" s="28"/>
      <c r="G87" s="29">
        <f t="shared" si="2"/>
        <v>0</v>
      </c>
    </row>
    <row r="88" spans="1:7">
      <c r="A88" s="39"/>
      <c r="B88" s="39"/>
      <c r="C88" s="39"/>
      <c r="D88" s="40"/>
      <c r="E88" s="28"/>
      <c r="F88" s="28"/>
      <c r="G88" s="29">
        <f t="shared" si="2"/>
        <v>0</v>
      </c>
    </row>
    <row r="89" spans="1:7">
      <c r="A89" s="39"/>
      <c r="B89" s="39"/>
      <c r="C89" s="39"/>
      <c r="D89" s="40"/>
      <c r="E89" s="28"/>
      <c r="F89" s="28"/>
      <c r="G89" s="29">
        <f t="shared" si="2"/>
        <v>0</v>
      </c>
    </row>
    <row r="90" spans="1:7">
      <c r="A90" s="39"/>
      <c r="B90" s="39"/>
      <c r="C90" s="39"/>
      <c r="D90" s="40"/>
      <c r="E90" s="28"/>
      <c r="F90" s="28"/>
      <c r="G90" s="29">
        <f t="shared" si="2"/>
        <v>0</v>
      </c>
    </row>
    <row r="91" spans="1:7">
      <c r="A91" s="39"/>
      <c r="B91" s="39"/>
      <c r="C91" s="39"/>
      <c r="D91" s="40"/>
      <c r="E91" s="28"/>
      <c r="F91" s="28"/>
      <c r="G91" s="29">
        <f t="shared" si="2"/>
        <v>0</v>
      </c>
    </row>
    <row r="92" spans="1:7">
      <c r="A92" s="39"/>
      <c r="B92" s="39"/>
      <c r="C92" s="39"/>
      <c r="D92" s="40"/>
      <c r="E92" s="28"/>
      <c r="F92" s="28"/>
      <c r="G92" s="29">
        <f t="shared" si="2"/>
        <v>0</v>
      </c>
    </row>
    <row r="93" spans="1:7">
      <c r="A93" s="39"/>
      <c r="B93" s="39"/>
      <c r="C93" s="39"/>
      <c r="D93" s="40"/>
      <c r="E93" s="28"/>
      <c r="F93" s="28"/>
      <c r="G93" s="29">
        <f t="shared" si="2"/>
        <v>0</v>
      </c>
    </row>
    <row r="94" spans="1:7">
      <c r="A94" s="39"/>
      <c r="B94" s="39"/>
      <c r="C94" s="39"/>
      <c r="D94" s="40"/>
      <c r="E94" s="28"/>
      <c r="F94" s="28"/>
      <c r="G94" s="29">
        <f t="shared" si="2"/>
        <v>0</v>
      </c>
    </row>
    <row r="95" spans="1:7">
      <c r="A95" s="39"/>
      <c r="B95" s="39"/>
      <c r="C95" s="39"/>
      <c r="D95" s="40"/>
      <c r="E95" s="28"/>
      <c r="F95" s="28"/>
      <c r="G95" s="29">
        <f t="shared" si="2"/>
        <v>0</v>
      </c>
    </row>
    <row r="96" spans="1:7" ht="6" customHeight="1">
      <c r="D96" s="16"/>
      <c r="E96" s="42"/>
      <c r="F96" s="42"/>
      <c r="G96" s="43"/>
    </row>
    <row r="97" spans="1:7" ht="18" customHeight="1">
      <c r="D97" s="44" t="s">
        <v>388</v>
      </c>
      <c r="E97" s="45">
        <f>SUM(E32:E95)</f>
        <v>0</v>
      </c>
      <c r="F97" s="45">
        <f>SUM(F32:F95)</f>
        <v>0</v>
      </c>
      <c r="G97" s="45">
        <f>SUM(G32:G95)</f>
        <v>0</v>
      </c>
    </row>
    <row r="98" spans="1:7">
      <c r="D98" s="16"/>
      <c r="E98" s="16"/>
      <c r="F98" s="16"/>
      <c r="G98" s="14"/>
    </row>
    <row r="99" spans="1:7">
      <c r="D99" s="16"/>
      <c r="E99" s="16"/>
    </row>
    <row r="100" spans="1:7" ht="17.25" customHeight="1">
      <c r="C100" s="605" t="s">
        <v>392</v>
      </c>
      <c r="D100" s="16"/>
      <c r="E100" s="16"/>
    </row>
    <row r="101" spans="1:7" ht="17.25" customHeight="1">
      <c r="C101" s="605"/>
      <c r="D101" s="16"/>
      <c r="E101" s="16"/>
      <c r="F101" s="16"/>
      <c r="G101" s="14"/>
    </row>
    <row r="102" spans="1:7" ht="17.25" customHeight="1">
      <c r="A102" s="604" t="s">
        <v>393</v>
      </c>
      <c r="C102" s="605"/>
      <c r="D102" s="16"/>
      <c r="E102" s="16"/>
      <c r="F102" s="16"/>
      <c r="G102" s="14"/>
    </row>
    <row r="103" spans="1:7" ht="17.25" customHeight="1">
      <c r="A103" s="605"/>
      <c r="D103" s="16"/>
      <c r="E103" s="16"/>
      <c r="F103" s="16"/>
      <c r="G103" s="14"/>
    </row>
    <row r="104" spans="1:7">
      <c r="D104" s="16"/>
      <c r="E104" s="16"/>
      <c r="F104" s="16"/>
      <c r="G104" s="14"/>
    </row>
    <row r="105" spans="1:7">
      <c r="D105" s="16"/>
      <c r="E105" s="16"/>
      <c r="F105" s="16"/>
      <c r="G105" s="14"/>
    </row>
    <row r="106" spans="1:7" ht="12.75" customHeight="1">
      <c r="D106" s="16"/>
      <c r="E106" s="16"/>
      <c r="F106" s="16"/>
      <c r="G106" s="14"/>
    </row>
    <row r="107" spans="1:7" ht="60" customHeight="1">
      <c r="A107" s="601" t="s">
        <v>394</v>
      </c>
      <c r="B107" s="601"/>
      <c r="C107" s="601"/>
      <c r="D107" s="601"/>
      <c r="E107" s="601"/>
      <c r="F107" s="601"/>
      <c r="G107" s="601"/>
    </row>
    <row r="108" spans="1:7">
      <c r="D108" s="16"/>
      <c r="E108" s="16"/>
      <c r="F108" s="16"/>
      <c r="G108" s="14"/>
    </row>
    <row r="109" spans="1:7">
      <c r="D109" s="16"/>
      <c r="E109" s="16"/>
      <c r="F109" s="16"/>
      <c r="G109" s="14"/>
    </row>
    <row r="110" spans="1:7">
      <c r="D110" s="16"/>
      <c r="E110" s="16"/>
      <c r="F110" s="16"/>
      <c r="G110" s="14"/>
    </row>
    <row r="111" spans="1:7">
      <c r="D111" s="16"/>
      <c r="E111" s="16"/>
      <c r="F111" s="16"/>
      <c r="G111" s="14"/>
    </row>
    <row r="112" spans="1:7">
      <c r="D112" s="16"/>
      <c r="E112" s="16"/>
      <c r="F112" s="16"/>
      <c r="G112" s="14"/>
    </row>
    <row r="113" spans="4:7">
      <c r="D113" s="16"/>
      <c r="E113" s="16"/>
      <c r="F113" s="16"/>
      <c r="G113" s="14"/>
    </row>
  </sheetData>
  <mergeCells count="11">
    <mergeCell ref="A107:G107"/>
    <mergeCell ref="E29:G29"/>
    <mergeCell ref="A9:D10"/>
    <mergeCell ref="A11:A12"/>
    <mergeCell ref="B11:D11"/>
    <mergeCell ref="A29:A30"/>
    <mergeCell ref="B29:B30"/>
    <mergeCell ref="C29:C30"/>
    <mergeCell ref="D29:D30"/>
    <mergeCell ref="A102:A103"/>
    <mergeCell ref="C100:C102"/>
  </mergeCells>
  <pageMargins left="0.39370078740157483" right="0.39370078740157483" top="0.39370078740157483" bottom="0.39370078740157483" header="0.31496062992125984" footer="0.31496062992125984"/>
  <pageSetup scale="91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0.499984740745262"/>
  </sheetPr>
  <dimension ref="A1:G36"/>
  <sheetViews>
    <sheetView zoomScale="120" zoomScaleNormal="120" workbookViewId="0"/>
  </sheetViews>
  <sheetFormatPr defaultColWidth="11.42578125" defaultRowHeight="12.75"/>
  <cols>
    <col min="2" max="2" width="54.42578125" customWidth="1"/>
    <col min="3" max="3" width="40.42578125" customWidth="1"/>
    <col min="8" max="8" width="6.42578125" customWidth="1"/>
    <col min="9" max="9" width="42.140625" customWidth="1"/>
    <col min="10" max="10" width="20.42578125" customWidth="1"/>
  </cols>
  <sheetData>
    <row r="1" spans="1:7">
      <c r="A1" s="5" t="s">
        <v>50</v>
      </c>
      <c r="B1" s="5" t="s">
        <v>1</v>
      </c>
      <c r="C1" s="4" t="s">
        <v>51</v>
      </c>
      <c r="D1" s="4" t="s">
        <v>52</v>
      </c>
      <c r="E1" s="4"/>
    </row>
    <row r="2" spans="1:7" ht="15">
      <c r="A2" s="1">
        <v>1</v>
      </c>
      <c r="B2" s="3" t="s">
        <v>53</v>
      </c>
      <c r="C2" s="4" t="s">
        <v>54</v>
      </c>
      <c r="D2" s="1" t="s">
        <v>55</v>
      </c>
      <c r="E2" s="6" t="s">
        <v>56</v>
      </c>
      <c r="G2" s="2"/>
    </row>
    <row r="3" spans="1:7" ht="15">
      <c r="A3" s="1">
        <v>2</v>
      </c>
      <c r="B3" s="3" t="s">
        <v>57</v>
      </c>
      <c r="C3" s="4" t="s">
        <v>58</v>
      </c>
      <c r="D3" s="1" t="s">
        <v>55</v>
      </c>
      <c r="E3" s="6" t="s">
        <v>56</v>
      </c>
    </row>
    <row r="4" spans="1:7" ht="15">
      <c r="A4" s="1">
        <v>3</v>
      </c>
      <c r="B4" s="3" t="s">
        <v>59</v>
      </c>
      <c r="C4" s="4" t="s">
        <v>60</v>
      </c>
      <c r="D4" s="1" t="s">
        <v>55</v>
      </c>
      <c r="E4" s="6" t="s">
        <v>56</v>
      </c>
    </row>
    <row r="5" spans="1:7" ht="15">
      <c r="A5" s="1">
        <v>4</v>
      </c>
      <c r="B5" s="3" t="s">
        <v>61</v>
      </c>
      <c r="C5" s="4" t="s">
        <v>62</v>
      </c>
      <c r="D5" s="1" t="s">
        <v>55</v>
      </c>
      <c r="E5" s="6" t="s">
        <v>56</v>
      </c>
    </row>
    <row r="6" spans="1:7" ht="15">
      <c r="A6" s="1">
        <v>4.0999999999999996</v>
      </c>
      <c r="B6" s="3" t="s">
        <v>63</v>
      </c>
      <c r="C6" s="4" t="s">
        <v>64</v>
      </c>
      <c r="D6" s="1" t="s">
        <v>55</v>
      </c>
      <c r="E6" s="6" t="s">
        <v>56</v>
      </c>
    </row>
    <row r="7" spans="1:7" ht="15">
      <c r="A7" s="1">
        <v>5</v>
      </c>
      <c r="B7" s="3" t="s">
        <v>65</v>
      </c>
      <c r="C7" s="4" t="s">
        <v>66</v>
      </c>
      <c r="D7" s="1" t="s">
        <v>55</v>
      </c>
      <c r="E7" s="6" t="s">
        <v>56</v>
      </c>
    </row>
    <row r="8" spans="1:7" ht="15">
      <c r="A8" s="1">
        <v>6</v>
      </c>
      <c r="B8" s="3" t="s">
        <v>67</v>
      </c>
      <c r="C8" s="4" t="s">
        <v>68</v>
      </c>
      <c r="D8" s="1" t="s">
        <v>55</v>
      </c>
      <c r="E8" s="6" t="s">
        <v>56</v>
      </c>
    </row>
    <row r="9" spans="1:7" ht="15">
      <c r="A9" s="1">
        <v>7</v>
      </c>
      <c r="B9" s="3" t="s">
        <v>69</v>
      </c>
      <c r="C9" s="4" t="s">
        <v>70</v>
      </c>
      <c r="D9" s="1" t="s">
        <v>55</v>
      </c>
      <c r="E9" s="6" t="s">
        <v>56</v>
      </c>
    </row>
    <row r="10" spans="1:7" ht="15">
      <c r="A10" s="1">
        <v>8</v>
      </c>
      <c r="B10" s="3" t="s">
        <v>71</v>
      </c>
      <c r="C10" s="4" t="s">
        <v>72</v>
      </c>
      <c r="D10" s="1" t="s">
        <v>55</v>
      </c>
      <c r="E10" s="6" t="s">
        <v>56</v>
      </c>
    </row>
    <row r="11" spans="1:7" ht="15">
      <c r="A11" s="1">
        <v>8.1</v>
      </c>
      <c r="B11" s="3" t="s">
        <v>73</v>
      </c>
      <c r="C11" s="4" t="s">
        <v>74</v>
      </c>
      <c r="D11" s="1" t="s">
        <v>55</v>
      </c>
      <c r="E11" s="6" t="s">
        <v>56</v>
      </c>
    </row>
    <row r="12" spans="1:7" ht="15">
      <c r="A12" s="1">
        <v>10</v>
      </c>
      <c r="B12" s="3" t="s">
        <v>75</v>
      </c>
      <c r="C12" s="5" t="s">
        <v>76</v>
      </c>
      <c r="D12" s="1" t="s">
        <v>55</v>
      </c>
      <c r="E12" s="6" t="s">
        <v>56</v>
      </c>
    </row>
    <row r="13" spans="1:7" ht="15">
      <c r="A13" s="1">
        <v>11</v>
      </c>
      <c r="B13" s="3" t="s">
        <v>0</v>
      </c>
      <c r="C13" s="4" t="s">
        <v>77</v>
      </c>
      <c r="D13" s="1" t="s">
        <v>55</v>
      </c>
      <c r="E13" s="6" t="s">
        <v>56</v>
      </c>
    </row>
    <row r="14" spans="1:7" ht="15">
      <c r="A14" s="1">
        <v>12</v>
      </c>
      <c r="B14" s="3" t="s">
        <v>78</v>
      </c>
      <c r="C14" s="4" t="s">
        <v>79</v>
      </c>
      <c r="D14" s="1" t="s">
        <v>55</v>
      </c>
      <c r="E14" s="6" t="s">
        <v>56</v>
      </c>
    </row>
    <row r="15" spans="1:7" ht="15">
      <c r="A15" s="1">
        <v>13</v>
      </c>
      <c r="B15" s="3" t="s">
        <v>80</v>
      </c>
      <c r="C15" s="4" t="s">
        <v>81</v>
      </c>
      <c r="D15" s="1" t="s">
        <v>55</v>
      </c>
      <c r="E15" s="6" t="s">
        <v>56</v>
      </c>
    </row>
    <row r="16" spans="1:7" ht="15">
      <c r="A16" s="1">
        <v>14</v>
      </c>
      <c r="B16" s="3" t="s">
        <v>82</v>
      </c>
      <c r="C16" s="4" t="s">
        <v>83</v>
      </c>
      <c r="D16" s="1" t="s">
        <v>55</v>
      </c>
      <c r="E16" s="6" t="s">
        <v>56</v>
      </c>
    </row>
    <row r="17" spans="1:5" ht="15">
      <c r="A17" s="1">
        <v>15</v>
      </c>
      <c r="B17" s="3" t="s">
        <v>84</v>
      </c>
      <c r="C17" s="4" t="s">
        <v>85</v>
      </c>
      <c r="D17" s="1" t="s">
        <v>55</v>
      </c>
      <c r="E17" s="6" t="s">
        <v>56</v>
      </c>
    </row>
    <row r="18" spans="1:5" ht="15">
      <c r="A18" s="1">
        <v>16</v>
      </c>
      <c r="B18" s="3" t="s">
        <v>86</v>
      </c>
      <c r="C18" s="5" t="s">
        <v>87</v>
      </c>
      <c r="D18" s="1" t="s">
        <v>55</v>
      </c>
      <c r="E18" s="6" t="s">
        <v>56</v>
      </c>
    </row>
    <row r="19" spans="1:5" ht="15">
      <c r="A19" s="1">
        <v>17</v>
      </c>
      <c r="B19" s="3" t="s">
        <v>88</v>
      </c>
      <c r="C19" s="4" t="s">
        <v>89</v>
      </c>
      <c r="D19" s="1" t="s">
        <v>55</v>
      </c>
      <c r="E19" s="6" t="s">
        <v>56</v>
      </c>
    </row>
    <row r="20" spans="1:5" ht="15">
      <c r="A20" s="1">
        <v>18</v>
      </c>
      <c r="B20" s="3" t="s">
        <v>90</v>
      </c>
      <c r="C20" s="4" t="s">
        <v>91</v>
      </c>
      <c r="D20" s="1" t="s">
        <v>55</v>
      </c>
      <c r="E20" s="6" t="s">
        <v>56</v>
      </c>
    </row>
    <row r="21" spans="1:5" ht="15">
      <c r="A21" s="1">
        <v>19</v>
      </c>
      <c r="B21" s="3" t="s">
        <v>92</v>
      </c>
      <c r="C21" s="4" t="s">
        <v>93</v>
      </c>
      <c r="D21" s="1" t="s">
        <v>55</v>
      </c>
      <c r="E21" s="6" t="s">
        <v>56</v>
      </c>
    </row>
    <row r="22" spans="1:5" ht="15">
      <c r="A22" s="1">
        <v>20</v>
      </c>
      <c r="B22" s="3" t="s">
        <v>94</v>
      </c>
      <c r="C22" s="5" t="s">
        <v>95</v>
      </c>
      <c r="D22" s="1" t="s">
        <v>55</v>
      </c>
      <c r="E22" s="6" t="s">
        <v>56</v>
      </c>
    </row>
    <row r="23" spans="1:5" ht="15">
      <c r="A23" s="1">
        <v>21</v>
      </c>
      <c r="B23" s="3" t="s">
        <v>96</v>
      </c>
      <c r="C23" s="5" t="s">
        <v>97</v>
      </c>
      <c r="D23" s="1" t="s">
        <v>55</v>
      </c>
      <c r="E23" s="6" t="s">
        <v>56</v>
      </c>
    </row>
    <row r="24" spans="1:5" ht="15">
      <c r="A24" s="1">
        <v>22</v>
      </c>
      <c r="B24" s="3" t="s">
        <v>98</v>
      </c>
      <c r="C24" s="4" t="s">
        <v>99</v>
      </c>
      <c r="D24" s="1" t="s">
        <v>55</v>
      </c>
      <c r="E24" s="6" t="s">
        <v>56</v>
      </c>
    </row>
    <row r="25" spans="1:5" ht="15">
      <c r="A25" s="1">
        <v>23</v>
      </c>
      <c r="B25" s="3" t="s">
        <v>100</v>
      </c>
      <c r="C25" s="5" t="s">
        <v>101</v>
      </c>
      <c r="D25" s="1" t="s">
        <v>55</v>
      </c>
      <c r="E25" s="6" t="s">
        <v>56</v>
      </c>
    </row>
    <row r="26" spans="1:5" ht="15">
      <c r="A26" s="1">
        <v>24</v>
      </c>
      <c r="B26" s="3" t="s">
        <v>102</v>
      </c>
      <c r="C26" s="4" t="s">
        <v>103</v>
      </c>
      <c r="D26" s="1" t="s">
        <v>55</v>
      </c>
      <c r="E26" s="6" t="s">
        <v>56</v>
      </c>
    </row>
    <row r="27" spans="1:5" ht="15">
      <c r="A27" s="1">
        <v>25</v>
      </c>
      <c r="B27" s="3" t="s">
        <v>104</v>
      </c>
      <c r="C27" s="4" t="s">
        <v>105</v>
      </c>
      <c r="D27" s="1" t="s">
        <v>55</v>
      </c>
      <c r="E27" s="6" t="s">
        <v>56</v>
      </c>
    </row>
    <row r="28" spans="1:5" ht="15">
      <c r="A28" s="1">
        <v>25.1</v>
      </c>
      <c r="B28" s="3" t="s">
        <v>106</v>
      </c>
      <c r="C28" s="5" t="s">
        <v>107</v>
      </c>
      <c r="D28" s="1" t="s">
        <v>55</v>
      </c>
      <c r="E28" s="6" t="s">
        <v>56</v>
      </c>
    </row>
    <row r="29" spans="1:5" ht="15">
      <c r="A29" s="1">
        <v>26</v>
      </c>
      <c r="B29" s="3" t="s">
        <v>108</v>
      </c>
      <c r="C29" s="4" t="s">
        <v>109</v>
      </c>
      <c r="D29" s="1" t="s">
        <v>55</v>
      </c>
      <c r="E29" s="6" t="s">
        <v>56</v>
      </c>
    </row>
    <row r="30" spans="1:5" ht="15">
      <c r="A30" s="1">
        <v>26.1</v>
      </c>
      <c r="B30" s="3" t="s">
        <v>110</v>
      </c>
      <c r="C30" s="4" t="s">
        <v>111</v>
      </c>
      <c r="D30" s="1" t="s">
        <v>55</v>
      </c>
      <c r="E30" s="5" t="s">
        <v>112</v>
      </c>
    </row>
    <row r="31" spans="1:5" ht="15">
      <c r="A31" s="1">
        <v>27</v>
      </c>
      <c r="B31" s="3" t="s">
        <v>113</v>
      </c>
      <c r="C31" s="4" t="s">
        <v>114</v>
      </c>
      <c r="D31" s="1" t="s">
        <v>55</v>
      </c>
      <c r="E31" s="6" t="s">
        <v>56</v>
      </c>
    </row>
    <row r="32" spans="1:5" ht="15">
      <c r="A32" s="1">
        <v>28</v>
      </c>
      <c r="B32" s="3" t="s">
        <v>115</v>
      </c>
      <c r="C32" s="4" t="s">
        <v>116</v>
      </c>
      <c r="D32" s="1" t="s">
        <v>55</v>
      </c>
      <c r="E32" s="6" t="s">
        <v>56</v>
      </c>
    </row>
    <row r="33" spans="1:5" ht="15">
      <c r="A33" s="1">
        <v>29</v>
      </c>
      <c r="B33" s="3" t="s">
        <v>117</v>
      </c>
      <c r="C33" s="4" t="s">
        <v>118</v>
      </c>
      <c r="D33" s="1" t="s">
        <v>55</v>
      </c>
      <c r="E33" s="6" t="s">
        <v>56</v>
      </c>
    </row>
    <row r="34" spans="1:5" ht="15">
      <c r="A34" s="1">
        <v>30</v>
      </c>
      <c r="B34" s="3" t="s">
        <v>119</v>
      </c>
      <c r="C34" s="4" t="s">
        <v>120</v>
      </c>
      <c r="D34" s="1" t="s">
        <v>55</v>
      </c>
      <c r="E34" s="6" t="s">
        <v>56</v>
      </c>
    </row>
    <row r="35" spans="1:5" ht="15">
      <c r="A35" s="1">
        <v>31</v>
      </c>
      <c r="B35" s="3" t="s">
        <v>121</v>
      </c>
      <c r="C35" s="4" t="s">
        <v>122</v>
      </c>
      <c r="D35" s="1" t="s">
        <v>55</v>
      </c>
      <c r="E35" s="6" t="s">
        <v>56</v>
      </c>
    </row>
    <row r="36" spans="1:5" ht="15">
      <c r="A36" s="1">
        <v>32</v>
      </c>
      <c r="B36" s="3" t="s">
        <v>123</v>
      </c>
      <c r="C36" s="4" t="s">
        <v>124</v>
      </c>
      <c r="D36" s="1" t="s">
        <v>55</v>
      </c>
      <c r="E36" s="6" t="s">
        <v>56</v>
      </c>
    </row>
  </sheetData>
  <autoFilter ref="A1:E36" xr:uid="{00000000-0009-0000-0000-000002000000}"/>
  <sortState xmlns:xlrd2="http://schemas.microsoft.com/office/spreadsheetml/2017/richdata2" ref="A37:E37">
    <sortCondition ref="A3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1E5B4F"/>
    <pageSetUpPr fitToPage="1"/>
  </sheetPr>
  <dimension ref="A1:AO60"/>
  <sheetViews>
    <sheetView zoomScaleNormal="100" zoomScaleSheetLayoutView="70" workbookViewId="0">
      <selection activeCell="DB24" sqref="DB24"/>
    </sheetView>
  </sheetViews>
  <sheetFormatPr defaultColWidth="11.42578125" defaultRowHeight="15"/>
  <cols>
    <col min="1" max="1" width="24.85546875" style="7" customWidth="1"/>
    <col min="2" max="2" width="33.85546875" style="7" customWidth="1"/>
    <col min="3" max="3" width="6.140625" style="7" customWidth="1"/>
    <col min="4" max="6" width="14.5703125" style="7" customWidth="1"/>
    <col min="7" max="7" width="0.85546875" style="7" customWidth="1"/>
    <col min="8" max="8" width="10.42578125" style="7" customWidth="1"/>
    <col min="9" max="9" width="1.5703125" style="7" customWidth="1"/>
    <col min="10" max="12" width="14.5703125" style="7" customWidth="1"/>
    <col min="13" max="13" width="0.5703125" style="7" customWidth="1"/>
    <col min="14" max="14" width="10.42578125" style="7" customWidth="1"/>
    <col min="15" max="15" width="1.5703125" style="7" customWidth="1"/>
    <col min="16" max="18" width="14.5703125" style="7" customWidth="1"/>
    <col min="19" max="19" width="0.85546875" style="7" customWidth="1"/>
    <col min="20" max="20" width="10.42578125" style="7" customWidth="1"/>
    <col min="21" max="21" width="1.5703125" style="7" customWidth="1"/>
    <col min="22" max="24" width="14.5703125" style="7" customWidth="1"/>
    <col min="25" max="25" width="0.85546875" style="7" customWidth="1"/>
    <col min="26" max="26" width="10.42578125" style="7" customWidth="1"/>
    <col min="27" max="27" width="5.85546875" style="7" customWidth="1"/>
    <col min="28" max="28" width="13.140625" style="222" customWidth="1"/>
    <col min="29" max="16384" width="11.42578125" style="7"/>
  </cols>
  <sheetData>
    <row r="1" spans="1:41" ht="18.75" customHeight="1">
      <c r="A1" s="75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41" ht="15.75" customHeight="1">
      <c r="A2" s="75" t="s">
        <v>126</v>
      </c>
      <c r="B2" s="76"/>
      <c r="C2" s="76"/>
      <c r="D2" s="76"/>
      <c r="E2" s="76"/>
      <c r="F2" s="76"/>
      <c r="G2" s="76"/>
      <c r="H2" s="76"/>
      <c r="I2" s="76"/>
      <c r="J2" s="76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41" ht="15.95" customHeight="1">
      <c r="A3" s="75" t="s">
        <v>127</v>
      </c>
      <c r="B3" s="76"/>
      <c r="C3" s="223"/>
      <c r="D3" s="223"/>
      <c r="E3" s="223"/>
      <c r="F3" s="223"/>
      <c r="G3" s="223"/>
      <c r="H3" s="223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41" ht="15.95" customHeight="1">
      <c r="A4" s="75" t="s">
        <v>128</v>
      </c>
      <c r="B4" s="224"/>
      <c r="C4" s="225"/>
      <c r="D4" s="225"/>
      <c r="E4" s="225"/>
      <c r="F4" s="225"/>
      <c r="G4" s="225"/>
      <c r="H4" s="225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41" ht="15.95" customHeight="1">
      <c r="A5" s="75" t="s">
        <v>129</v>
      </c>
      <c r="B5" s="224"/>
      <c r="C5" s="225"/>
      <c r="D5" s="225"/>
      <c r="E5" s="225"/>
      <c r="F5" s="225"/>
      <c r="G5" s="225"/>
      <c r="H5" s="225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spans="1:41" ht="33" customHeight="1" thickBot="1">
      <c r="A6" s="449" t="s">
        <v>130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</row>
    <row r="7" spans="1:41" ht="30" customHeight="1" thickBot="1">
      <c r="A7" s="453" t="s">
        <v>131</v>
      </c>
      <c r="B7" s="456" t="s">
        <v>132</v>
      </c>
      <c r="C7" s="459" t="s">
        <v>133</v>
      </c>
      <c r="D7" s="443" t="s">
        <v>134</v>
      </c>
      <c r="E7" s="444"/>
      <c r="F7" s="444"/>
      <c r="G7" s="444"/>
      <c r="H7" s="445"/>
      <c r="I7" s="103"/>
      <c r="J7" s="443" t="s">
        <v>135</v>
      </c>
      <c r="K7" s="444"/>
      <c r="L7" s="444"/>
      <c r="M7" s="444"/>
      <c r="N7" s="445"/>
      <c r="O7" s="103"/>
      <c r="P7" s="450" t="s">
        <v>136</v>
      </c>
      <c r="Q7" s="451"/>
      <c r="R7" s="451"/>
      <c r="S7" s="451"/>
      <c r="T7" s="452"/>
      <c r="U7" s="103"/>
      <c r="V7" s="443" t="s">
        <v>137</v>
      </c>
      <c r="W7" s="444"/>
      <c r="X7" s="444"/>
      <c r="Y7" s="444"/>
      <c r="Z7" s="445"/>
    </row>
    <row r="8" spans="1:41" ht="48.75" customHeight="1">
      <c r="A8" s="454"/>
      <c r="B8" s="457"/>
      <c r="C8" s="460"/>
      <c r="D8" s="446" t="s">
        <v>138</v>
      </c>
      <c r="E8" s="447"/>
      <c r="F8" s="448"/>
      <c r="G8" s="226"/>
      <c r="H8" s="441" t="s">
        <v>139</v>
      </c>
      <c r="I8" s="103"/>
      <c r="J8" s="446" t="s">
        <v>138</v>
      </c>
      <c r="K8" s="447"/>
      <c r="L8" s="448"/>
      <c r="M8" s="226"/>
      <c r="N8" s="441" t="s">
        <v>139</v>
      </c>
      <c r="O8" s="103"/>
      <c r="P8" s="446" t="s">
        <v>138</v>
      </c>
      <c r="Q8" s="447"/>
      <c r="R8" s="448"/>
      <c r="S8" s="227"/>
      <c r="T8" s="441" t="s">
        <v>139</v>
      </c>
      <c r="U8" s="103"/>
      <c r="V8" s="446" t="s">
        <v>138</v>
      </c>
      <c r="W8" s="447"/>
      <c r="X8" s="448"/>
      <c r="Y8" s="227"/>
      <c r="Z8" s="441" t="s">
        <v>139</v>
      </c>
      <c r="AA8" s="228"/>
    </row>
    <row r="9" spans="1:41" ht="25.5" customHeight="1">
      <c r="A9" s="455"/>
      <c r="B9" s="458"/>
      <c r="C9" s="461"/>
      <c r="D9" s="93" t="s">
        <v>140</v>
      </c>
      <c r="E9" s="229" t="s">
        <v>141</v>
      </c>
      <c r="F9" s="93" t="s">
        <v>142</v>
      </c>
      <c r="G9" s="230"/>
      <c r="H9" s="442"/>
      <c r="I9" s="103"/>
      <c r="J9" s="231" t="s">
        <v>143</v>
      </c>
      <c r="K9" s="231" t="s">
        <v>144</v>
      </c>
      <c r="L9" s="232" t="s">
        <v>145</v>
      </c>
      <c r="M9" s="233"/>
      <c r="N9" s="442"/>
      <c r="O9" s="103"/>
      <c r="P9" s="231" t="s">
        <v>146</v>
      </c>
      <c r="Q9" s="231" t="s">
        <v>147</v>
      </c>
      <c r="R9" s="232" t="s">
        <v>148</v>
      </c>
      <c r="S9" s="233"/>
      <c r="T9" s="442"/>
      <c r="U9" s="103"/>
      <c r="V9" s="231" t="s">
        <v>149</v>
      </c>
      <c r="W9" s="231" t="s">
        <v>150</v>
      </c>
      <c r="X9" s="231" t="s">
        <v>151</v>
      </c>
      <c r="Y9" s="233"/>
      <c r="Z9" s="442"/>
    </row>
    <row r="10" spans="1:41" ht="16.350000000000001" customHeight="1">
      <c r="A10" s="475" t="str">
        <f>VLOOKUP('Hoja de trabajo'!$A$2,Hoja1!$B$1:$C$36,2,FALSE)</f>
        <v>U. de Guanajuato</v>
      </c>
      <c r="B10" s="99"/>
      <c r="C10" s="100"/>
      <c r="D10" s="100"/>
      <c r="E10" s="101"/>
      <c r="F10" s="102"/>
      <c r="G10" s="234"/>
      <c r="H10" s="438"/>
      <c r="I10" s="103"/>
      <c r="J10" s="100"/>
      <c r="K10" s="101"/>
      <c r="L10" s="101"/>
      <c r="M10" s="234"/>
      <c r="N10" s="438"/>
      <c r="O10" s="103"/>
      <c r="P10" s="100"/>
      <c r="Q10" s="101"/>
      <c r="R10" s="101"/>
      <c r="S10" s="234"/>
      <c r="T10" s="438"/>
      <c r="U10" s="103"/>
      <c r="V10" s="100"/>
      <c r="W10" s="101"/>
      <c r="X10" s="102"/>
      <c r="Y10" s="234"/>
      <c r="Z10" s="438"/>
    </row>
    <row r="11" spans="1:41" ht="27.75" customHeight="1">
      <c r="A11" s="476"/>
      <c r="B11" s="234"/>
      <c r="C11" s="107"/>
      <c r="D11" s="235"/>
      <c r="E11" s="236"/>
      <c r="F11" s="237"/>
      <c r="G11" s="108"/>
      <c r="H11" s="439"/>
      <c r="I11" s="103"/>
      <c r="J11" s="235"/>
      <c r="K11" s="236"/>
      <c r="L11" s="237"/>
      <c r="M11" s="234"/>
      <c r="N11" s="439"/>
      <c r="O11" s="103"/>
      <c r="P11" s="235"/>
      <c r="Q11" s="236"/>
      <c r="R11" s="237"/>
      <c r="S11" s="234"/>
      <c r="T11" s="439"/>
      <c r="U11" s="103"/>
      <c r="V11" s="235"/>
      <c r="W11" s="236"/>
      <c r="X11" s="237"/>
      <c r="Y11" s="234"/>
      <c r="Z11" s="439"/>
      <c r="AC11" s="88"/>
    </row>
    <row r="12" spans="1:41" ht="41.25" customHeight="1">
      <c r="A12" s="476"/>
      <c r="B12" s="462" t="str">
        <f>'Hoja de trabajo'!H49</f>
        <v>SUBSIDIOS FEDERALES PARA ORGANISMOS DESCENTRALIZADOS ESTATALES       U006</v>
      </c>
      <c r="C12" s="238" t="s">
        <v>152</v>
      </c>
      <c r="D12" s="239">
        <f>D13</f>
        <v>0</v>
      </c>
      <c r="E12" s="240">
        <f>D12+E13</f>
        <v>0</v>
      </c>
      <c r="F12" s="241">
        <f>E12+F13</f>
        <v>0</v>
      </c>
      <c r="G12" s="129"/>
      <c r="H12" s="439"/>
      <c r="I12" s="103"/>
      <c r="J12" s="239">
        <f>F12+J13</f>
        <v>0</v>
      </c>
      <c r="K12" s="240">
        <f>J12+K13</f>
        <v>0</v>
      </c>
      <c r="L12" s="240">
        <f>K12+L13</f>
        <v>0</v>
      </c>
      <c r="M12" s="242"/>
      <c r="N12" s="439"/>
      <c r="O12" s="103"/>
      <c r="P12" s="239">
        <f>L12+P13</f>
        <v>0</v>
      </c>
      <c r="Q12" s="240">
        <f>P12+Q13</f>
        <v>0</v>
      </c>
      <c r="R12" s="240">
        <f>Q12+R13</f>
        <v>0</v>
      </c>
      <c r="S12" s="242"/>
      <c r="T12" s="439"/>
      <c r="U12" s="103"/>
      <c r="V12" s="239">
        <f>R12+V13</f>
        <v>0</v>
      </c>
      <c r="W12" s="240">
        <f>V12+W13</f>
        <v>0</v>
      </c>
      <c r="X12" s="241">
        <f>W12+X13</f>
        <v>0</v>
      </c>
      <c r="Y12" s="242"/>
      <c r="Z12" s="439"/>
      <c r="AC12" s="88"/>
    </row>
    <row r="13" spans="1:41" s="250" customFormat="1" ht="16.5">
      <c r="A13" s="476"/>
      <c r="B13" s="463"/>
      <c r="C13" s="243" t="s">
        <v>28</v>
      </c>
      <c r="D13" s="244">
        <f>'Hoja de trabajo'!P30</f>
        <v>0</v>
      </c>
      <c r="E13" s="245">
        <f>'Hoja de trabajo'!T30</f>
        <v>0</v>
      </c>
      <c r="F13" s="246">
        <f>'Hoja de trabajo'!X30</f>
        <v>0</v>
      </c>
      <c r="G13" s="247"/>
      <c r="H13" s="440"/>
      <c r="I13" s="103"/>
      <c r="J13" s="244">
        <f>'Hoja de trabajo'!AG30</f>
        <v>0</v>
      </c>
      <c r="K13" s="245">
        <f>'Hoja de trabajo'!AK30</f>
        <v>0</v>
      </c>
      <c r="L13" s="245">
        <f>'Hoja de trabajo'!AO30</f>
        <v>0</v>
      </c>
      <c r="M13" s="248"/>
      <c r="N13" s="440"/>
      <c r="O13" s="103"/>
      <c r="P13" s="244">
        <f>'Hoja de trabajo'!AX30</f>
        <v>0</v>
      </c>
      <c r="Q13" s="245">
        <f>'Hoja de trabajo'!BB30</f>
        <v>0</v>
      </c>
      <c r="R13" s="245">
        <f>'Hoja de trabajo'!BF30</f>
        <v>0</v>
      </c>
      <c r="S13" s="248"/>
      <c r="T13" s="440"/>
      <c r="U13" s="103"/>
      <c r="V13" s="244">
        <f>'Hoja de trabajo'!BO30</f>
        <v>0</v>
      </c>
      <c r="W13" s="245">
        <f>'Hoja de trabajo'!BS30</f>
        <v>0</v>
      </c>
      <c r="X13" s="245">
        <f>'Hoja de trabajo'!BW30</f>
        <v>0</v>
      </c>
      <c r="Y13" s="248"/>
      <c r="Z13" s="440"/>
      <c r="AA13" s="7"/>
      <c r="AB13" s="222"/>
      <c r="AC13" s="249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s="250" customFormat="1" ht="16.5">
      <c r="A14" s="476"/>
      <c r="B14" s="251"/>
      <c r="C14" s="252"/>
      <c r="D14" s="252"/>
      <c r="E14" s="253"/>
      <c r="F14" s="254"/>
      <c r="G14" s="247"/>
      <c r="H14" s="477"/>
      <c r="I14" s="103"/>
      <c r="J14" s="255"/>
      <c r="K14" s="253"/>
      <c r="L14" s="253"/>
      <c r="M14" s="248"/>
      <c r="N14" s="477"/>
      <c r="O14" s="103"/>
      <c r="P14" s="255"/>
      <c r="Q14" s="253"/>
      <c r="R14" s="253"/>
      <c r="S14" s="248"/>
      <c r="T14" s="477"/>
      <c r="U14" s="103"/>
      <c r="V14" s="255"/>
      <c r="W14" s="253"/>
      <c r="X14" s="254"/>
      <c r="Y14" s="256"/>
      <c r="Z14" s="477"/>
      <c r="AA14" s="7"/>
      <c r="AB14" s="222"/>
      <c r="AC14" s="25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ht="30.75" customHeight="1">
      <c r="A15" s="476"/>
      <c r="B15" s="472" t="str">
        <f>'Hoja de trabajo'!H50</f>
        <v>PROGRAMA PARA EL DESARROLLO PROFESIONAL DOCENTE (PRODEP)                   S247</v>
      </c>
      <c r="C15" s="238" t="s">
        <v>152</v>
      </c>
      <c r="D15" s="239">
        <f>D16</f>
        <v>0</v>
      </c>
      <c r="E15" s="240">
        <f>D15+E16</f>
        <v>0</v>
      </c>
      <c r="F15" s="241">
        <f>E15+F16</f>
        <v>0</v>
      </c>
      <c r="G15" s="129"/>
      <c r="H15" s="478"/>
      <c r="I15" s="103"/>
      <c r="J15" s="239">
        <f>F15+J16</f>
        <v>0</v>
      </c>
      <c r="K15" s="240">
        <f>J15+K16</f>
        <v>0</v>
      </c>
      <c r="L15" s="240">
        <f>K15+L16</f>
        <v>0</v>
      </c>
      <c r="M15" s="242"/>
      <c r="N15" s="478"/>
      <c r="O15" s="103"/>
      <c r="P15" s="239">
        <f>L15+P16</f>
        <v>0</v>
      </c>
      <c r="Q15" s="240">
        <f>P15+Q16</f>
        <v>0</v>
      </c>
      <c r="R15" s="240">
        <f>Q15+R16</f>
        <v>0</v>
      </c>
      <c r="S15" s="242"/>
      <c r="T15" s="478"/>
      <c r="U15" s="103"/>
      <c r="V15" s="239">
        <f>R15+V16</f>
        <v>0</v>
      </c>
      <c r="W15" s="240">
        <f>V15+W16</f>
        <v>0</v>
      </c>
      <c r="X15" s="241">
        <f>W15+X16</f>
        <v>0</v>
      </c>
      <c r="Y15" s="258"/>
      <c r="Z15" s="478"/>
    </row>
    <row r="16" spans="1:41" ht="30.75" customHeight="1">
      <c r="A16" s="476"/>
      <c r="B16" s="463"/>
      <c r="C16" s="243" t="s">
        <v>28</v>
      </c>
      <c r="D16" s="244">
        <f>'Hoja de trabajo'!P32</f>
        <v>0</v>
      </c>
      <c r="E16" s="259">
        <f>'Hoja de trabajo'!T32</f>
        <v>0</v>
      </c>
      <c r="F16" s="260">
        <f>'Hoja de trabajo'!X32</f>
        <v>0</v>
      </c>
      <c r="G16" s="247"/>
      <c r="H16" s="479"/>
      <c r="I16" s="103"/>
      <c r="J16" s="244">
        <f>'Hoja de trabajo'!AG32</f>
        <v>0</v>
      </c>
      <c r="K16" s="245">
        <f>'Hoja de trabajo'!AK32</f>
        <v>0</v>
      </c>
      <c r="L16" s="245">
        <f>'Hoja de trabajo'!AO32</f>
        <v>0</v>
      </c>
      <c r="M16" s="248"/>
      <c r="N16" s="479"/>
      <c r="O16" s="103"/>
      <c r="P16" s="244">
        <f>'Hoja de trabajo'!AX32</f>
        <v>0</v>
      </c>
      <c r="Q16" s="245">
        <f>'Hoja de trabajo'!BB32</f>
        <v>0</v>
      </c>
      <c r="R16" s="245">
        <f>'Hoja de trabajo'!BF32</f>
        <v>0</v>
      </c>
      <c r="S16" s="248"/>
      <c r="T16" s="479"/>
      <c r="U16" s="103"/>
      <c r="V16" s="244">
        <f>'Hoja de trabajo'!BO32</f>
        <v>0</v>
      </c>
      <c r="W16" s="245">
        <f>'Hoja de trabajo'!BS32</f>
        <v>0</v>
      </c>
      <c r="X16" s="246">
        <f>'Hoja de trabajo'!BW32</f>
        <v>0</v>
      </c>
      <c r="Y16" s="256"/>
      <c r="Z16" s="479"/>
      <c r="AC16" s="249"/>
    </row>
    <row r="17" spans="1:29">
      <c r="A17" s="476"/>
      <c r="B17" s="261"/>
      <c r="C17" s="252"/>
      <c r="D17" s="262"/>
      <c r="E17" s="263"/>
      <c r="F17" s="264"/>
      <c r="G17" s="129"/>
      <c r="H17" s="464"/>
      <c r="I17" s="103"/>
      <c r="J17" s="262"/>
      <c r="K17" s="263"/>
      <c r="L17" s="263"/>
      <c r="M17" s="265"/>
      <c r="N17" s="464"/>
      <c r="O17" s="103"/>
      <c r="P17" s="262"/>
      <c r="Q17" s="263"/>
      <c r="R17" s="264"/>
      <c r="S17" s="265"/>
      <c r="T17" s="464"/>
      <c r="U17" s="103"/>
      <c r="V17" s="262"/>
      <c r="W17" s="263"/>
      <c r="X17" s="264"/>
      <c r="Y17" s="266"/>
      <c r="Z17" s="464"/>
    </row>
    <row r="18" spans="1:29" ht="30.75" customHeight="1">
      <c r="A18" s="476"/>
      <c r="B18" s="472" t="str">
        <f>'Hoja de trabajo'!H51</f>
        <v>EXTRAORDINARIO       U006</v>
      </c>
      <c r="C18" s="238" t="s">
        <v>152</v>
      </c>
      <c r="D18" s="239">
        <f>D19</f>
        <v>0</v>
      </c>
      <c r="E18" s="240">
        <f>D18+E19</f>
        <v>0</v>
      </c>
      <c r="F18" s="241">
        <f>E18+F19</f>
        <v>0</v>
      </c>
      <c r="G18" s="129"/>
      <c r="H18" s="465"/>
      <c r="I18" s="103"/>
      <c r="J18" s="239">
        <f>F18+J19</f>
        <v>0</v>
      </c>
      <c r="K18" s="240">
        <f>J18+K19</f>
        <v>0</v>
      </c>
      <c r="L18" s="240">
        <f>K18+L19</f>
        <v>0</v>
      </c>
      <c r="M18" s="242"/>
      <c r="N18" s="465"/>
      <c r="O18" s="103"/>
      <c r="P18" s="239">
        <f>L18+P19</f>
        <v>0</v>
      </c>
      <c r="Q18" s="240">
        <f>P18+Q19</f>
        <v>0</v>
      </c>
      <c r="R18" s="241">
        <f>Q18+R19</f>
        <v>0</v>
      </c>
      <c r="S18" s="242"/>
      <c r="T18" s="465"/>
      <c r="U18" s="103"/>
      <c r="V18" s="239">
        <f>R18+V19</f>
        <v>0</v>
      </c>
      <c r="W18" s="240">
        <f>V18+W19</f>
        <v>0</v>
      </c>
      <c r="X18" s="241">
        <f>W18+X19</f>
        <v>0</v>
      </c>
      <c r="Y18" s="258"/>
      <c r="Z18" s="465"/>
    </row>
    <row r="19" spans="1:29" ht="30.75" customHeight="1">
      <c r="A19" s="476"/>
      <c r="B19" s="463"/>
      <c r="C19" s="243" t="s">
        <v>28</v>
      </c>
      <c r="D19" s="244">
        <f>'Hoja de trabajo'!P34</f>
        <v>0</v>
      </c>
      <c r="E19" s="259">
        <f>'Hoja de trabajo'!T34</f>
        <v>0</v>
      </c>
      <c r="F19" s="260">
        <f>'Hoja de trabajo'!X34</f>
        <v>0</v>
      </c>
      <c r="G19" s="247"/>
      <c r="H19" s="466"/>
      <c r="I19" s="103"/>
      <c r="J19" s="244">
        <f>'Hoja de trabajo'!AG34</f>
        <v>0</v>
      </c>
      <c r="K19" s="245">
        <f>'Hoja de trabajo'!AK34</f>
        <v>0</v>
      </c>
      <c r="L19" s="245">
        <f>'Hoja de trabajo'!AO34</f>
        <v>0</v>
      </c>
      <c r="M19" s="248"/>
      <c r="N19" s="466"/>
      <c r="O19" s="103"/>
      <c r="P19" s="244">
        <f>'Hoja de trabajo'!AX34</f>
        <v>0</v>
      </c>
      <c r="Q19" s="245">
        <f>'Hoja de trabajo'!BB34</f>
        <v>0</v>
      </c>
      <c r="R19" s="245">
        <f>'Hoja de trabajo'!BF34</f>
        <v>0</v>
      </c>
      <c r="S19" s="248"/>
      <c r="T19" s="466"/>
      <c r="U19" s="103"/>
      <c r="V19" s="244">
        <f>'Hoja de trabajo'!BO34</f>
        <v>0</v>
      </c>
      <c r="W19" s="245">
        <f>'Hoja de trabajo'!BS34</f>
        <v>0</v>
      </c>
      <c r="X19" s="246">
        <f>'Hoja de trabajo'!BW34</f>
        <v>0</v>
      </c>
      <c r="Y19" s="256"/>
      <c r="Z19" s="466"/>
      <c r="AC19" s="249"/>
    </row>
    <row r="20" spans="1:29">
      <c r="A20" s="476"/>
      <c r="B20" s="261"/>
      <c r="C20" s="252"/>
      <c r="D20" s="262"/>
      <c r="E20" s="263"/>
      <c r="F20" s="264"/>
      <c r="G20" s="129"/>
      <c r="H20" s="464"/>
      <c r="I20" s="103"/>
      <c r="J20" s="262"/>
      <c r="K20" s="263"/>
      <c r="L20" s="263"/>
      <c r="M20" s="265"/>
      <c r="N20" s="464"/>
      <c r="O20" s="103"/>
      <c r="P20" s="262"/>
      <c r="Q20" s="263"/>
      <c r="R20" s="263"/>
      <c r="S20" s="265"/>
      <c r="T20" s="464"/>
      <c r="U20" s="103"/>
      <c r="V20" s="262"/>
      <c r="W20" s="263"/>
      <c r="X20" s="264"/>
      <c r="Y20" s="266"/>
      <c r="Z20" s="464"/>
    </row>
    <row r="21" spans="1:29" ht="30.75" customHeight="1">
      <c r="A21" s="476"/>
      <c r="B21" s="472" t="str">
        <f>'Hoja de trabajo'!H52</f>
        <v>AAA</v>
      </c>
      <c r="C21" s="238" t="s">
        <v>152</v>
      </c>
      <c r="D21" s="239">
        <f>D22</f>
        <v>0</v>
      </c>
      <c r="E21" s="240">
        <f>D21+E22</f>
        <v>0</v>
      </c>
      <c r="F21" s="241">
        <f>E21+F22</f>
        <v>0</v>
      </c>
      <c r="G21" s="129"/>
      <c r="H21" s="465"/>
      <c r="I21" s="103"/>
      <c r="J21" s="239">
        <f>F21+J22</f>
        <v>0</v>
      </c>
      <c r="K21" s="240">
        <f>J21+K22</f>
        <v>0</v>
      </c>
      <c r="L21" s="240">
        <f>K21+L22</f>
        <v>0</v>
      </c>
      <c r="M21" s="242"/>
      <c r="N21" s="465"/>
      <c r="O21" s="103"/>
      <c r="P21" s="239">
        <f>L21+P22</f>
        <v>0</v>
      </c>
      <c r="Q21" s="240">
        <f>P21+Q22</f>
        <v>0</v>
      </c>
      <c r="R21" s="240">
        <f>Q21+R22</f>
        <v>0</v>
      </c>
      <c r="S21" s="242"/>
      <c r="T21" s="465"/>
      <c r="U21" s="103"/>
      <c r="V21" s="239">
        <f>R21+V22</f>
        <v>0</v>
      </c>
      <c r="W21" s="240">
        <f>V21+W22</f>
        <v>0</v>
      </c>
      <c r="X21" s="241">
        <f>W21+X22</f>
        <v>0</v>
      </c>
      <c r="Y21" s="258"/>
      <c r="Z21" s="465"/>
    </row>
    <row r="22" spans="1:29" ht="30.75" customHeight="1">
      <c r="A22" s="476"/>
      <c r="B22" s="463"/>
      <c r="C22" s="243" t="s">
        <v>28</v>
      </c>
      <c r="D22" s="244">
        <f>'Hoja de trabajo'!P36</f>
        <v>0</v>
      </c>
      <c r="E22" s="259">
        <f>'Hoja de trabajo'!T36</f>
        <v>0</v>
      </c>
      <c r="F22" s="260">
        <f>'Hoja de trabajo'!X36</f>
        <v>0</v>
      </c>
      <c r="G22" s="247"/>
      <c r="H22" s="466"/>
      <c r="I22" s="103"/>
      <c r="J22" s="244">
        <f>'Hoja de trabajo'!AG36</f>
        <v>0</v>
      </c>
      <c r="K22" s="245">
        <f>'Hoja de trabajo'!AK36</f>
        <v>0</v>
      </c>
      <c r="L22" s="245">
        <f>'Hoja de trabajo'!AO36</f>
        <v>0</v>
      </c>
      <c r="M22" s="248"/>
      <c r="N22" s="466"/>
      <c r="O22" s="103"/>
      <c r="P22" s="244">
        <f>'Hoja de trabajo'!AX36</f>
        <v>0</v>
      </c>
      <c r="Q22" s="245">
        <f>'Hoja de trabajo'!BB36</f>
        <v>0</v>
      </c>
      <c r="R22" s="245">
        <f>'Hoja de trabajo'!BF36</f>
        <v>0</v>
      </c>
      <c r="S22" s="248"/>
      <c r="T22" s="466"/>
      <c r="U22" s="103"/>
      <c r="V22" s="244">
        <f>'Hoja de trabajo'!BO36</f>
        <v>0</v>
      </c>
      <c r="W22" s="245">
        <f>'Hoja de trabajo'!BS36</f>
        <v>0</v>
      </c>
      <c r="X22" s="246">
        <f>'Hoja de trabajo'!BW36</f>
        <v>0</v>
      </c>
      <c r="Y22" s="256"/>
      <c r="Z22" s="466"/>
      <c r="AC22" s="249"/>
    </row>
    <row r="23" spans="1:29">
      <c r="A23" s="476"/>
      <c r="B23" s="261"/>
      <c r="C23" s="252"/>
      <c r="D23" s="262"/>
      <c r="E23" s="263"/>
      <c r="F23" s="264"/>
      <c r="G23" s="129"/>
      <c r="H23" s="464"/>
      <c r="I23" s="103"/>
      <c r="J23" s="262"/>
      <c r="K23" s="263"/>
      <c r="L23" s="263"/>
      <c r="M23" s="265"/>
      <c r="N23" s="464"/>
      <c r="O23" s="103"/>
      <c r="P23" s="262"/>
      <c r="Q23" s="263"/>
      <c r="R23" s="263"/>
      <c r="S23" s="265"/>
      <c r="T23" s="464"/>
      <c r="U23" s="103"/>
      <c r="V23" s="262"/>
      <c r="W23" s="263"/>
      <c r="X23" s="264"/>
      <c r="Y23" s="267"/>
      <c r="Z23" s="464"/>
    </row>
    <row r="24" spans="1:29" ht="30.75" customHeight="1">
      <c r="A24" s="476"/>
      <c r="B24" s="472" t="str">
        <f>'Hoja de trabajo'!H53</f>
        <v>BBB</v>
      </c>
      <c r="C24" s="238" t="s">
        <v>152</v>
      </c>
      <c r="D24" s="239">
        <f>D25</f>
        <v>0</v>
      </c>
      <c r="E24" s="240">
        <f>D24+E25</f>
        <v>0</v>
      </c>
      <c r="F24" s="241">
        <f>E24+F25</f>
        <v>0</v>
      </c>
      <c r="G24" s="129"/>
      <c r="H24" s="465"/>
      <c r="I24" s="103"/>
      <c r="J24" s="239">
        <f>F24+J25</f>
        <v>0</v>
      </c>
      <c r="K24" s="240">
        <f>J24+K25</f>
        <v>0</v>
      </c>
      <c r="L24" s="240">
        <f>K24+L25</f>
        <v>0</v>
      </c>
      <c r="M24" s="242"/>
      <c r="N24" s="465"/>
      <c r="O24" s="103"/>
      <c r="P24" s="239">
        <f>L24+P25</f>
        <v>0</v>
      </c>
      <c r="Q24" s="240">
        <f>P24+Q25</f>
        <v>0</v>
      </c>
      <c r="R24" s="240">
        <f>Q24+R25</f>
        <v>0</v>
      </c>
      <c r="S24" s="242"/>
      <c r="T24" s="465"/>
      <c r="U24" s="103"/>
      <c r="V24" s="239">
        <f>R24+V25</f>
        <v>0</v>
      </c>
      <c r="W24" s="240">
        <f>V24+W25</f>
        <v>0</v>
      </c>
      <c r="X24" s="241">
        <f>W24+X25</f>
        <v>0</v>
      </c>
      <c r="Y24" s="268"/>
      <c r="Z24" s="465"/>
    </row>
    <row r="25" spans="1:29" ht="30.75" customHeight="1">
      <c r="A25" s="476"/>
      <c r="B25" s="463"/>
      <c r="C25" s="243" t="s">
        <v>28</v>
      </c>
      <c r="D25" s="244">
        <f>'Hoja de trabajo'!P38</f>
        <v>0</v>
      </c>
      <c r="E25" s="259">
        <f>'Hoja de trabajo'!T38</f>
        <v>0</v>
      </c>
      <c r="F25" s="260">
        <f>'Hoja de trabajo'!X38</f>
        <v>0</v>
      </c>
      <c r="G25" s="247"/>
      <c r="H25" s="466"/>
      <c r="I25" s="103"/>
      <c r="J25" s="244">
        <f>'Hoja de trabajo'!AG38</f>
        <v>0</v>
      </c>
      <c r="K25" s="245">
        <f>'Hoja de trabajo'!AK38</f>
        <v>0</v>
      </c>
      <c r="L25" s="245">
        <f>'Hoja de trabajo'!AO38</f>
        <v>0</v>
      </c>
      <c r="M25" s="248"/>
      <c r="N25" s="466"/>
      <c r="O25" s="103"/>
      <c r="P25" s="244">
        <f>'Hoja de trabajo'!AX38</f>
        <v>0</v>
      </c>
      <c r="Q25" s="245">
        <f>'Hoja de trabajo'!BB38</f>
        <v>0</v>
      </c>
      <c r="R25" s="245">
        <f>'Hoja de trabajo'!BF38</f>
        <v>0</v>
      </c>
      <c r="S25" s="248"/>
      <c r="T25" s="466"/>
      <c r="U25" s="103"/>
      <c r="V25" s="244">
        <f>'Hoja de trabajo'!BO38</f>
        <v>0</v>
      </c>
      <c r="W25" s="245">
        <f>'Hoja de trabajo'!BS38</f>
        <v>0</v>
      </c>
      <c r="X25" s="245">
        <f>'Hoja de trabajo'!BW38</f>
        <v>0</v>
      </c>
      <c r="Y25" s="269"/>
      <c r="Z25" s="466"/>
    </row>
    <row r="26" spans="1:29">
      <c r="A26" s="476"/>
      <c r="B26" s="261"/>
      <c r="C26" s="252"/>
      <c r="D26" s="262"/>
      <c r="E26" s="263"/>
      <c r="F26" s="264"/>
      <c r="G26" s="129"/>
      <c r="H26" s="464"/>
      <c r="I26" s="103"/>
      <c r="J26" s="262"/>
      <c r="K26" s="263"/>
      <c r="L26" s="263"/>
      <c r="M26" s="265"/>
      <c r="N26" s="464"/>
      <c r="O26" s="103"/>
      <c r="P26" s="262"/>
      <c r="Q26" s="263"/>
      <c r="R26" s="263"/>
      <c r="S26" s="265"/>
      <c r="T26" s="464"/>
      <c r="U26" s="103"/>
      <c r="V26" s="262"/>
      <c r="W26" s="263"/>
      <c r="X26" s="264"/>
      <c r="Y26" s="267"/>
      <c r="Z26" s="464"/>
    </row>
    <row r="27" spans="1:29" ht="21.95" customHeight="1">
      <c r="A27" s="476"/>
      <c r="B27" s="472" t="str">
        <f>'Hoja de trabajo'!H54</f>
        <v>CCC</v>
      </c>
      <c r="C27" s="238" t="s">
        <v>152</v>
      </c>
      <c r="D27" s="239">
        <f>D28</f>
        <v>0</v>
      </c>
      <c r="E27" s="240">
        <f>D27+E28</f>
        <v>0</v>
      </c>
      <c r="F27" s="241">
        <f>E27+F28</f>
        <v>0</v>
      </c>
      <c r="G27" s="129"/>
      <c r="H27" s="465"/>
      <c r="I27" s="103"/>
      <c r="J27" s="239">
        <f>F27+J28</f>
        <v>0</v>
      </c>
      <c r="K27" s="240">
        <f>J27+K28</f>
        <v>0</v>
      </c>
      <c r="L27" s="240">
        <f>K27+L28</f>
        <v>0</v>
      </c>
      <c r="M27" s="242"/>
      <c r="N27" s="465"/>
      <c r="O27" s="103"/>
      <c r="P27" s="239">
        <f>L27+P28</f>
        <v>0</v>
      </c>
      <c r="Q27" s="240">
        <f>P27+Q28</f>
        <v>0</v>
      </c>
      <c r="R27" s="240">
        <f>Q27+R28</f>
        <v>0</v>
      </c>
      <c r="S27" s="242"/>
      <c r="T27" s="465"/>
      <c r="U27" s="103"/>
      <c r="V27" s="239">
        <f>R27+V28</f>
        <v>0</v>
      </c>
      <c r="W27" s="240">
        <f>V27+W28</f>
        <v>0</v>
      </c>
      <c r="X27" s="241">
        <f>W27+X28</f>
        <v>0</v>
      </c>
      <c r="Y27" s="268"/>
      <c r="Z27" s="465"/>
    </row>
    <row r="28" spans="1:29" ht="21.95" customHeight="1">
      <c r="A28" s="476"/>
      <c r="B28" s="463"/>
      <c r="C28" s="243" t="s">
        <v>28</v>
      </c>
      <c r="D28" s="244">
        <f>'Hoja de trabajo'!P40</f>
        <v>0</v>
      </c>
      <c r="E28" s="259">
        <f>'Hoja de trabajo'!T40</f>
        <v>0</v>
      </c>
      <c r="F28" s="260">
        <f>'Hoja de trabajo'!X40</f>
        <v>0</v>
      </c>
      <c r="G28" s="247"/>
      <c r="H28" s="466"/>
      <c r="I28" s="103"/>
      <c r="J28" s="244">
        <f>'Hoja de trabajo'!AG40</f>
        <v>0</v>
      </c>
      <c r="K28" s="245">
        <f>'Hoja de trabajo'!AK40</f>
        <v>0</v>
      </c>
      <c r="L28" s="245">
        <f>'Hoja de trabajo'!AO40</f>
        <v>0</v>
      </c>
      <c r="M28" s="248"/>
      <c r="N28" s="466"/>
      <c r="O28" s="103"/>
      <c r="P28" s="244">
        <f>'Hoja de trabajo'!AX40</f>
        <v>0</v>
      </c>
      <c r="Q28" s="245">
        <f>'Hoja de trabajo'!BB40</f>
        <v>0</v>
      </c>
      <c r="R28" s="245">
        <f>'Hoja de trabajo'!BF40</f>
        <v>0</v>
      </c>
      <c r="S28" s="248"/>
      <c r="T28" s="466"/>
      <c r="U28" s="103"/>
      <c r="V28" s="244">
        <f>'Hoja de trabajo'!BO40</f>
        <v>0</v>
      </c>
      <c r="W28" s="245">
        <f>'Hoja de trabajo'!BS40</f>
        <v>0</v>
      </c>
      <c r="X28" s="245">
        <f>'Hoja de trabajo'!BW40</f>
        <v>0</v>
      </c>
      <c r="Y28" s="269"/>
      <c r="Z28" s="466"/>
      <c r="AC28" s="249"/>
    </row>
    <row r="29" spans="1:29">
      <c r="A29" s="476"/>
      <c r="B29" s="261"/>
      <c r="C29" s="252"/>
      <c r="D29" s="262"/>
      <c r="E29" s="263"/>
      <c r="F29" s="264"/>
      <c r="G29" s="129"/>
      <c r="H29" s="464"/>
      <c r="I29" s="103"/>
      <c r="J29" s="262"/>
      <c r="K29" s="263"/>
      <c r="L29" s="263"/>
      <c r="M29" s="265"/>
      <c r="N29" s="464"/>
      <c r="O29" s="103"/>
      <c r="P29" s="262"/>
      <c r="Q29" s="263"/>
      <c r="R29" s="263"/>
      <c r="S29" s="265"/>
      <c r="T29" s="464"/>
      <c r="U29" s="103"/>
      <c r="V29" s="262"/>
      <c r="W29" s="263"/>
      <c r="X29" s="264"/>
      <c r="Y29" s="267"/>
      <c r="Z29" s="464"/>
    </row>
    <row r="30" spans="1:29" ht="21.95" customHeight="1">
      <c r="A30" s="476"/>
      <c r="B30" s="472" t="str">
        <f>'Hoja de trabajo'!H55</f>
        <v>DDD</v>
      </c>
      <c r="C30" s="238" t="s">
        <v>152</v>
      </c>
      <c r="D30" s="239">
        <f>D31</f>
        <v>0</v>
      </c>
      <c r="E30" s="240">
        <f>D30+E31</f>
        <v>0</v>
      </c>
      <c r="F30" s="241">
        <f>E30+F31</f>
        <v>0</v>
      </c>
      <c r="G30" s="129"/>
      <c r="H30" s="465"/>
      <c r="I30" s="103"/>
      <c r="J30" s="239">
        <f>F30+J31</f>
        <v>0</v>
      </c>
      <c r="K30" s="240">
        <f>J30+K31</f>
        <v>0</v>
      </c>
      <c r="L30" s="240">
        <f>K30+L31</f>
        <v>0</v>
      </c>
      <c r="M30" s="242"/>
      <c r="N30" s="465"/>
      <c r="O30" s="103"/>
      <c r="P30" s="239">
        <f>L30+P31</f>
        <v>0</v>
      </c>
      <c r="Q30" s="240">
        <f>P30+Q31</f>
        <v>0</v>
      </c>
      <c r="R30" s="240">
        <f>Q30+R31</f>
        <v>0</v>
      </c>
      <c r="S30" s="242"/>
      <c r="T30" s="465"/>
      <c r="U30" s="103"/>
      <c r="V30" s="239">
        <f>R30+V31</f>
        <v>0</v>
      </c>
      <c r="W30" s="240">
        <f>V30+W31</f>
        <v>0</v>
      </c>
      <c r="X30" s="241">
        <f>W30+X31</f>
        <v>0</v>
      </c>
      <c r="Y30" s="268"/>
      <c r="Z30" s="465"/>
    </row>
    <row r="31" spans="1:29" ht="21.95" customHeight="1">
      <c r="A31" s="476"/>
      <c r="B31" s="463"/>
      <c r="C31" s="243" t="s">
        <v>28</v>
      </c>
      <c r="D31" s="244">
        <f>'Hoja de trabajo'!P42</f>
        <v>0</v>
      </c>
      <c r="E31" s="259">
        <f>'Hoja de trabajo'!T42</f>
        <v>0</v>
      </c>
      <c r="F31" s="260">
        <f>'Hoja de trabajo'!X42</f>
        <v>0</v>
      </c>
      <c r="G31" s="247"/>
      <c r="H31" s="466"/>
      <c r="I31" s="103"/>
      <c r="J31" s="244">
        <f>'Hoja de trabajo'!AG42</f>
        <v>0</v>
      </c>
      <c r="K31" s="245">
        <f>'Hoja de trabajo'!AK42</f>
        <v>0</v>
      </c>
      <c r="L31" s="245">
        <f>'Hoja de trabajo'!AO42</f>
        <v>0</v>
      </c>
      <c r="M31" s="248"/>
      <c r="N31" s="466"/>
      <c r="O31" s="103"/>
      <c r="P31" s="244">
        <f>'Hoja de trabajo'!AX42</f>
        <v>0</v>
      </c>
      <c r="Q31" s="245">
        <f>'Hoja de trabajo'!BB42</f>
        <v>0</v>
      </c>
      <c r="R31" s="245">
        <f>'Hoja de trabajo'!BF42</f>
        <v>0</v>
      </c>
      <c r="S31" s="248"/>
      <c r="T31" s="466"/>
      <c r="U31" s="103"/>
      <c r="V31" s="244">
        <f>'Hoja de trabajo'!BO42</f>
        <v>0</v>
      </c>
      <c r="W31" s="245">
        <f>'Hoja de trabajo'!BS42</f>
        <v>0</v>
      </c>
      <c r="X31" s="245">
        <f>'Hoja de trabajo'!BW42</f>
        <v>0</v>
      </c>
      <c r="Y31" s="269"/>
      <c r="Z31" s="466"/>
      <c r="AC31" s="249"/>
    </row>
    <row r="32" spans="1:29">
      <c r="A32" s="107"/>
      <c r="B32" s="103"/>
      <c r="C32" s="103"/>
      <c r="D32" s="110"/>
      <c r="E32" s="110"/>
      <c r="F32" s="110"/>
      <c r="G32" s="110"/>
      <c r="H32" s="110"/>
      <c r="I32" s="103"/>
      <c r="J32" s="110"/>
      <c r="K32" s="110"/>
      <c r="L32" s="270"/>
      <c r="M32" s="110"/>
      <c r="N32" s="110"/>
      <c r="O32" s="103"/>
      <c r="P32" s="110"/>
      <c r="Q32" s="110"/>
      <c r="R32" s="270"/>
      <c r="S32" s="110"/>
      <c r="T32" s="110"/>
      <c r="U32" s="110"/>
      <c r="V32" s="110"/>
      <c r="W32" s="110"/>
      <c r="X32" s="110"/>
      <c r="Y32" s="110"/>
      <c r="Z32" s="271"/>
    </row>
    <row r="33" spans="1:26">
      <c r="A33" s="107"/>
      <c r="B33" s="103"/>
      <c r="C33" s="103"/>
      <c r="D33" s="110"/>
      <c r="E33" s="110"/>
      <c r="F33" s="110"/>
      <c r="G33" s="110"/>
      <c r="H33" s="110"/>
      <c r="I33" s="103"/>
      <c r="J33" s="110"/>
      <c r="K33" s="110"/>
      <c r="L33" s="110"/>
      <c r="M33" s="110"/>
      <c r="N33" s="110"/>
      <c r="O33" s="103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1"/>
    </row>
    <row r="34" spans="1:26" ht="15.75" thickBot="1">
      <c r="A34" s="473" t="s">
        <v>153</v>
      </c>
      <c r="B34" s="474"/>
      <c r="C34" s="103"/>
      <c r="D34" s="272">
        <f>D13+D16+D19+D22+D25+D28+D31</f>
        <v>0</v>
      </c>
      <c r="E34" s="272">
        <f>E13+E16+E19+E22+E25+E28+E31</f>
        <v>0</v>
      </c>
      <c r="F34" s="272">
        <f>F13+F16+F19+F22+F25+F28+F31</f>
        <v>0</v>
      </c>
      <c r="G34" s="273"/>
      <c r="H34" s="273"/>
      <c r="I34" s="273"/>
      <c r="J34" s="272">
        <f>J13+J16+J19+J22+J25+J28+J31</f>
        <v>0</v>
      </c>
      <c r="K34" s="272">
        <f>K13+K16+K19+K22+K25+K28+K31</f>
        <v>0</v>
      </c>
      <c r="L34" s="272">
        <f>L13+L16+L19+L22+L25+L28+L31</f>
        <v>0</v>
      </c>
      <c r="M34" s="274"/>
      <c r="N34" s="273"/>
      <c r="O34" s="273"/>
      <c r="P34" s="272">
        <f>P13+P16+P19+P22+P25+P28+P31</f>
        <v>0</v>
      </c>
      <c r="Q34" s="272">
        <f>Q13+Q16+Q19+Q22+Q25+Q28+Q31</f>
        <v>0</v>
      </c>
      <c r="R34" s="272">
        <f>R13+R16+R19+R22+R25+R28+R31</f>
        <v>0</v>
      </c>
      <c r="S34" s="274"/>
      <c r="T34" s="275"/>
      <c r="U34" s="275"/>
      <c r="V34" s="272">
        <f>V13+V16+V19+V22+V25+V28+V31</f>
        <v>0</v>
      </c>
      <c r="W34" s="272">
        <f>W13+W16+W19+W22+W25+W28+W31</f>
        <v>0</v>
      </c>
      <c r="X34" s="272">
        <f>X13+X16+X19+X22+X25+X28+X31</f>
        <v>0</v>
      </c>
      <c r="Z34" s="111"/>
    </row>
    <row r="35" spans="1:26" ht="15.75" thickTop="1">
      <c r="A35" s="228"/>
      <c r="Y35" s="276"/>
      <c r="Z35" s="111"/>
    </row>
    <row r="36" spans="1:26">
      <c r="A36" s="486" t="s">
        <v>154</v>
      </c>
      <c r="B36" s="474"/>
      <c r="C36" s="103"/>
      <c r="D36" s="240">
        <f>D12+D15+D18+D21+D24+D27+D30</f>
        <v>0</v>
      </c>
      <c r="E36" s="240">
        <f>E12+E15+E18+E21+E24+E27+E30</f>
        <v>0</v>
      </c>
      <c r="F36" s="240">
        <f>F12+F15+F18+F21+F24+F27+F30</f>
        <v>0</v>
      </c>
      <c r="G36" s="277"/>
      <c r="H36" s="277"/>
      <c r="I36" s="103"/>
      <c r="J36" s="240">
        <f>J12+J15+J18+J21+J24+J27+J30</f>
        <v>0</v>
      </c>
      <c r="K36" s="240">
        <f>K12+K15+K18+K21+K24+K27+K30</f>
        <v>0</v>
      </c>
      <c r="L36" s="240">
        <f>L12+L15+L18+L21+L24+L27+L30</f>
        <v>0</v>
      </c>
      <c r="M36" s="275"/>
      <c r="N36" s="277"/>
      <c r="O36" s="277"/>
      <c r="P36" s="240">
        <f>P12+P15+P18+P21+P24+P27+P30</f>
        <v>0</v>
      </c>
      <c r="Q36" s="240">
        <f>Q12+Q15+Q18+Q21+Q24+Q27+Q30</f>
        <v>0</v>
      </c>
      <c r="R36" s="240">
        <f>R12+R15+R18+R21+R24+R27+R30</f>
        <v>0</v>
      </c>
      <c r="S36" s="275"/>
      <c r="T36" s="277"/>
      <c r="U36" s="277"/>
      <c r="V36" s="240">
        <f>V12+V15+V18+V21+V24+V27+V30</f>
        <v>0</v>
      </c>
      <c r="W36" s="240">
        <f>W12+W15+W18+W21+W24+W27+W30</f>
        <v>0</v>
      </c>
      <c r="X36" s="240">
        <f>X12+X15+X18+X21+X24+X27+X30</f>
        <v>0</v>
      </c>
      <c r="Y36" s="120"/>
      <c r="Z36" s="121"/>
    </row>
    <row r="37" spans="1:26">
      <c r="A37" s="107"/>
      <c r="B37" s="103"/>
      <c r="C37" s="103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110"/>
      <c r="Z37" s="111"/>
    </row>
    <row r="38" spans="1:26">
      <c r="A38" s="473" t="s">
        <v>155</v>
      </c>
      <c r="B38" s="474"/>
      <c r="C38" s="103"/>
      <c r="D38" s="277"/>
      <c r="E38" s="277"/>
      <c r="F38" s="278">
        <f>D34+E34+F34</f>
        <v>0</v>
      </c>
      <c r="G38" s="277"/>
      <c r="H38" s="277"/>
      <c r="I38" s="277"/>
      <c r="J38" s="277"/>
      <c r="K38" s="277"/>
      <c r="L38" s="278">
        <f>J34+K34+L34</f>
        <v>0</v>
      </c>
      <c r="M38" s="278"/>
      <c r="N38" s="275"/>
      <c r="O38" s="277"/>
      <c r="P38" s="277"/>
      <c r="Q38" s="277"/>
      <c r="R38" s="278">
        <f>P34+Q34+R34</f>
        <v>0</v>
      </c>
      <c r="S38" s="278"/>
      <c r="T38" s="275"/>
      <c r="U38" s="277"/>
      <c r="V38" s="277"/>
      <c r="W38" s="277"/>
      <c r="X38" s="278">
        <f>V34+W34+X34</f>
        <v>0</v>
      </c>
      <c r="Y38" s="279"/>
      <c r="Z38" s="111"/>
    </row>
    <row r="39" spans="1:26" ht="15.75" thickBot="1">
      <c r="A39" s="147"/>
      <c r="B39" s="148"/>
      <c r="C39" s="148"/>
      <c r="D39" s="148"/>
      <c r="E39" s="148"/>
      <c r="F39" s="148"/>
      <c r="G39" s="148"/>
      <c r="H39" s="148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3"/>
    </row>
    <row r="40" spans="1:26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</row>
    <row r="41" spans="1:26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</row>
    <row r="42" spans="1:26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</row>
    <row r="43" spans="1:26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</row>
    <row r="44" spans="1:26">
      <c r="A44" s="280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</row>
    <row r="45" spans="1:26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</row>
    <row r="46" spans="1:26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</row>
    <row r="47" spans="1:26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</row>
    <row r="48" spans="1:26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</row>
    <row r="49" spans="1:28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</row>
    <row r="50" spans="1:28">
      <c r="A50" s="280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</row>
    <row r="51" spans="1:28">
      <c r="A51" s="280"/>
      <c r="B51" s="471"/>
      <c r="C51" s="471"/>
      <c r="D51" s="471"/>
      <c r="E51" s="280"/>
      <c r="F51" s="280"/>
      <c r="G51" s="280"/>
      <c r="H51" s="280"/>
      <c r="I51" s="280"/>
      <c r="J51" s="471"/>
      <c r="K51" s="471"/>
      <c r="L51" s="471"/>
      <c r="M51" s="280"/>
      <c r="N51" s="280"/>
      <c r="O51" s="280"/>
      <c r="P51" s="280"/>
      <c r="Q51" s="280"/>
      <c r="R51" s="481"/>
      <c r="S51" s="481"/>
      <c r="T51" s="481"/>
      <c r="U51" s="481"/>
      <c r="V51" s="481"/>
      <c r="W51" s="481"/>
      <c r="X51" s="280"/>
      <c r="Y51" s="280"/>
      <c r="Z51" s="280"/>
    </row>
    <row r="52" spans="1:28">
      <c r="A52" s="280"/>
      <c r="B52" s="469" t="s">
        <v>47</v>
      </c>
      <c r="C52" s="470"/>
      <c r="D52" s="470"/>
      <c r="E52" s="280"/>
      <c r="F52" s="280"/>
      <c r="G52" s="280"/>
      <c r="H52" s="280"/>
      <c r="I52" s="280"/>
      <c r="J52" s="470" t="s">
        <v>48</v>
      </c>
      <c r="K52" s="470"/>
      <c r="L52" s="470"/>
      <c r="M52" s="280"/>
      <c r="N52" s="281"/>
      <c r="O52" s="281"/>
      <c r="P52" s="281"/>
      <c r="Q52" s="281"/>
      <c r="R52" s="480" t="s">
        <v>49</v>
      </c>
      <c r="S52" s="480"/>
      <c r="T52" s="480"/>
      <c r="U52" s="480"/>
      <c r="V52" s="480"/>
      <c r="W52" s="480"/>
      <c r="X52" s="280"/>
      <c r="Y52" s="281"/>
      <c r="Z52" s="280"/>
    </row>
    <row r="53" spans="1:28">
      <c r="A53" s="280"/>
      <c r="B53" s="280"/>
      <c r="C53" s="280"/>
      <c r="D53" s="467"/>
      <c r="E53" s="468"/>
      <c r="F53" s="468"/>
      <c r="G53" s="280"/>
      <c r="H53" s="280"/>
      <c r="I53" s="280"/>
      <c r="J53" s="467"/>
      <c r="K53" s="468"/>
      <c r="L53" s="468"/>
      <c r="M53" s="468"/>
      <c r="N53" s="468"/>
      <c r="O53" s="282"/>
      <c r="P53" s="280"/>
      <c r="Q53" s="280"/>
      <c r="R53" s="280"/>
      <c r="S53" s="283"/>
      <c r="T53" s="483"/>
      <c r="U53" s="483"/>
      <c r="V53" s="483"/>
      <c r="W53" s="483"/>
      <c r="X53" s="280"/>
      <c r="Y53" s="283"/>
      <c r="Z53" s="280"/>
    </row>
    <row r="54" spans="1:28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</row>
    <row r="55" spans="1:28" ht="12" customHeight="1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</row>
    <row r="56" spans="1:28" ht="33" customHeight="1">
      <c r="A56" s="484" t="s">
        <v>156</v>
      </c>
      <c r="B56" s="485"/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  <c r="R56" s="485"/>
      <c r="S56" s="485"/>
      <c r="T56" s="485"/>
      <c r="U56" s="485"/>
      <c r="V56" s="485"/>
      <c r="W56" s="485"/>
      <c r="X56" s="485"/>
      <c r="Y56" s="485"/>
      <c r="Z56" s="485"/>
      <c r="AB56" s="284"/>
    </row>
    <row r="57" spans="1:28">
      <c r="A57" s="280"/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</row>
    <row r="58" spans="1:28">
      <c r="A58" s="285" t="s">
        <v>157</v>
      </c>
      <c r="B58" s="482"/>
      <c r="C58" s="482"/>
      <c r="D58" s="482"/>
      <c r="E58" s="48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  <c r="R58" s="482"/>
      <c r="S58" s="482"/>
      <c r="T58" s="482"/>
      <c r="U58" s="482"/>
      <c r="V58" s="482"/>
      <c r="W58" s="482"/>
      <c r="X58" s="482"/>
      <c r="Y58" s="482"/>
      <c r="Z58" s="482"/>
    </row>
    <row r="59" spans="1:28">
      <c r="A59" s="285" t="s">
        <v>158</v>
      </c>
      <c r="B59" s="280"/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</row>
    <row r="60" spans="1:28">
      <c r="A60" s="280"/>
      <c r="B60" s="280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</row>
  </sheetData>
  <mergeCells count="66">
    <mergeCell ref="B58:Z58"/>
    <mergeCell ref="Z14:Z16"/>
    <mergeCell ref="Z17:Z19"/>
    <mergeCell ref="Z23:Z25"/>
    <mergeCell ref="J53:N53"/>
    <mergeCell ref="T53:W53"/>
    <mergeCell ref="A56:Z56"/>
    <mergeCell ref="N14:N16"/>
    <mergeCell ref="N17:N19"/>
    <mergeCell ref="N29:N31"/>
    <mergeCell ref="T14:T16"/>
    <mergeCell ref="T17:T19"/>
    <mergeCell ref="T20:T22"/>
    <mergeCell ref="A38:B38"/>
    <mergeCell ref="A36:B36"/>
    <mergeCell ref="Z20:Z22"/>
    <mergeCell ref="Z26:Z28"/>
    <mergeCell ref="H20:H22"/>
    <mergeCell ref="Z29:Z31"/>
    <mergeCell ref="H23:H25"/>
    <mergeCell ref="H29:H31"/>
    <mergeCell ref="N23:N25"/>
    <mergeCell ref="T23:T25"/>
    <mergeCell ref="T29:T31"/>
    <mergeCell ref="H8:H9"/>
    <mergeCell ref="H14:H16"/>
    <mergeCell ref="R52:W52"/>
    <mergeCell ref="J52:L52"/>
    <mergeCell ref="J51:L51"/>
    <mergeCell ref="R51:W51"/>
    <mergeCell ref="N20:N22"/>
    <mergeCell ref="H26:H28"/>
    <mergeCell ref="N26:N28"/>
    <mergeCell ref="T26:T28"/>
    <mergeCell ref="C7:C9"/>
    <mergeCell ref="N10:N13"/>
    <mergeCell ref="B12:B13"/>
    <mergeCell ref="H17:H19"/>
    <mergeCell ref="D53:F53"/>
    <mergeCell ref="B52:D52"/>
    <mergeCell ref="B51:D51"/>
    <mergeCell ref="B24:B25"/>
    <mergeCell ref="B30:B31"/>
    <mergeCell ref="B15:B16"/>
    <mergeCell ref="B18:B19"/>
    <mergeCell ref="B21:B22"/>
    <mergeCell ref="A34:B34"/>
    <mergeCell ref="B27:B28"/>
    <mergeCell ref="A10:A31"/>
    <mergeCell ref="J8:L8"/>
    <mergeCell ref="Z10:Z13"/>
    <mergeCell ref="N8:N9"/>
    <mergeCell ref="D7:H7"/>
    <mergeCell ref="D8:F8"/>
    <mergeCell ref="A6:Z6"/>
    <mergeCell ref="P8:R8"/>
    <mergeCell ref="P7:T7"/>
    <mergeCell ref="Z8:Z9"/>
    <mergeCell ref="V7:Z7"/>
    <mergeCell ref="A7:A9"/>
    <mergeCell ref="T8:T9"/>
    <mergeCell ref="V8:X8"/>
    <mergeCell ref="H10:H13"/>
    <mergeCell ref="T10:T13"/>
    <mergeCell ref="J7:N7"/>
    <mergeCell ref="B7:B9"/>
  </mergeCells>
  <printOptions horizontalCentered="1"/>
  <pageMargins left="0.39370078740157483" right="0.39370078740157483" top="0.39370078740157483" bottom="0.39370078740157483" header="0" footer="0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39326"/>
    <pageSetUpPr fitToPage="1"/>
  </sheetPr>
  <dimension ref="A1:X436"/>
  <sheetViews>
    <sheetView showGridLines="0" tabSelected="1" zoomScaleNormal="100" zoomScalePageLayoutView="80" workbookViewId="0"/>
  </sheetViews>
  <sheetFormatPr defaultColWidth="11.42578125" defaultRowHeight="15"/>
  <cols>
    <col min="1" max="1" width="14.28515625" style="7" customWidth="1"/>
    <col min="2" max="2" width="42.85546875" style="7" bestFit="1" customWidth="1"/>
    <col min="3" max="3" width="1" style="7" customWidth="1"/>
    <col min="4" max="4" width="21" style="7" customWidth="1"/>
    <col min="5" max="5" width="1" style="7" customWidth="1"/>
    <col min="6" max="6" width="6.42578125" style="219" bestFit="1" customWidth="1"/>
    <col min="7" max="7" width="8.28515625" style="219" bestFit="1" customWidth="1"/>
    <col min="8" max="8" width="6.7109375" style="219" bestFit="1" customWidth="1"/>
    <col min="9" max="9" width="1" style="7" customWidth="1"/>
    <col min="10" max="10" width="6.42578125" style="7" bestFit="1" customWidth="1"/>
    <col min="11" max="11" width="8.28515625" style="7" bestFit="1" customWidth="1"/>
    <col min="12" max="12" width="6.7109375" style="7" bestFit="1" customWidth="1"/>
    <col min="13" max="13" width="1" style="7" customWidth="1"/>
    <col min="14" max="14" width="23.42578125" style="7" bestFit="1" customWidth="1"/>
    <col min="15" max="15" width="1" style="7" customWidth="1"/>
    <col min="16" max="16" width="14.5703125" style="7" bestFit="1" customWidth="1"/>
    <col min="17" max="17" width="1" style="7" hidden="1" customWidth="1"/>
    <col min="18" max="21" width="11.7109375" style="7" bestFit="1" customWidth="1"/>
    <col min="22" max="22" width="11.42578125" style="7"/>
    <col min="23" max="23" width="12.5703125" style="7" bestFit="1" customWidth="1"/>
    <col min="24" max="16384" width="11.42578125" style="7"/>
  </cols>
  <sheetData>
    <row r="1" spans="1:24" ht="16.5">
      <c r="A1" s="75" t="s">
        <v>125</v>
      </c>
      <c r="B1" s="80"/>
      <c r="C1" s="80"/>
      <c r="D1" s="80"/>
      <c r="E1" s="80"/>
      <c r="F1" s="330"/>
      <c r="G1" s="330"/>
      <c r="H1" s="33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4" ht="21">
      <c r="A2" s="75" t="s">
        <v>159</v>
      </c>
      <c r="B2" s="80"/>
      <c r="C2" s="180"/>
      <c r="D2" s="180"/>
      <c r="E2" s="180"/>
      <c r="F2" s="331"/>
      <c r="G2" s="331"/>
      <c r="H2" s="331"/>
      <c r="I2" s="180"/>
      <c r="J2" s="180"/>
      <c r="K2" s="180"/>
      <c r="L2" s="180"/>
      <c r="M2" s="180"/>
      <c r="N2" s="180"/>
      <c r="O2" s="180"/>
      <c r="P2" s="180"/>
      <c r="Q2" s="180"/>
      <c r="R2" s="80"/>
      <c r="S2" s="80"/>
      <c r="T2" s="80"/>
      <c r="U2" s="80"/>
    </row>
    <row r="3" spans="1:24" ht="16.5">
      <c r="A3" s="80" t="s">
        <v>160</v>
      </c>
      <c r="B3" s="180"/>
      <c r="C3" s="180"/>
      <c r="D3" s="180"/>
      <c r="E3" s="180"/>
      <c r="F3" s="331"/>
      <c r="G3" s="331"/>
      <c r="H3" s="331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4" ht="16.5">
      <c r="A4" s="80" t="s">
        <v>128</v>
      </c>
      <c r="B4" s="180"/>
      <c r="C4" s="180"/>
      <c r="D4" s="180"/>
      <c r="E4" s="180"/>
      <c r="F4" s="331"/>
      <c r="G4" s="331"/>
      <c r="H4" s="331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</row>
    <row r="5" spans="1:24" ht="16.5">
      <c r="A5" s="181" t="s">
        <v>161</v>
      </c>
      <c r="B5" s="182"/>
      <c r="C5" s="182"/>
      <c r="D5" s="182"/>
      <c r="E5" s="182"/>
      <c r="F5" s="332"/>
      <c r="G5" s="332"/>
      <c r="H5" s="332"/>
      <c r="I5" s="182"/>
      <c r="J5" s="182"/>
      <c r="K5" s="182"/>
      <c r="L5" s="182"/>
      <c r="M5" s="182"/>
      <c r="N5" s="182"/>
      <c r="O5" s="182"/>
      <c r="P5" s="182"/>
      <c r="Q5" s="182"/>
      <c r="R5" s="180"/>
      <c r="S5" s="180"/>
      <c r="T5" s="180"/>
      <c r="U5" s="180"/>
    </row>
    <row r="6" spans="1:24" s="8" customFormat="1" ht="21">
      <c r="A6" s="504" t="s">
        <v>162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6"/>
      <c r="Q6" s="183"/>
      <c r="R6" s="507" t="s">
        <v>22</v>
      </c>
      <c r="S6" s="505"/>
      <c r="T6" s="505"/>
      <c r="U6" s="506"/>
      <c r="V6" s="184"/>
    </row>
    <row r="7" spans="1:24" ht="30">
      <c r="A7" s="490" t="s">
        <v>163</v>
      </c>
      <c r="B7" s="491" t="s">
        <v>164</v>
      </c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3"/>
      <c r="Q7" s="185"/>
      <c r="R7" s="186"/>
      <c r="S7" s="186"/>
      <c r="T7" s="186"/>
      <c r="U7" s="187"/>
    </row>
    <row r="8" spans="1:24">
      <c r="A8" s="511"/>
      <c r="B8" s="512" t="s">
        <v>165</v>
      </c>
      <c r="C8" s="188"/>
      <c r="D8" s="513" t="s">
        <v>166</v>
      </c>
      <c r="E8" s="189"/>
      <c r="F8" s="508" t="s">
        <v>167</v>
      </c>
      <c r="G8" s="509"/>
      <c r="H8" s="510"/>
      <c r="I8" s="188"/>
      <c r="J8" s="489" t="s">
        <v>168</v>
      </c>
      <c r="K8" s="489"/>
      <c r="L8" s="489"/>
      <c r="M8" s="189"/>
      <c r="N8" s="489" t="s">
        <v>169</v>
      </c>
      <c r="O8" s="189"/>
      <c r="P8" s="489" t="s">
        <v>170</v>
      </c>
      <c r="Q8" s="189"/>
      <c r="R8" s="489" t="s">
        <v>171</v>
      </c>
      <c r="S8" s="489"/>
      <c r="T8" s="489"/>
      <c r="U8" s="489"/>
    </row>
    <row r="9" spans="1:24" ht="30">
      <c r="A9" s="511"/>
      <c r="B9" s="512"/>
      <c r="C9" s="190"/>
      <c r="D9" s="513"/>
      <c r="E9" s="103"/>
      <c r="F9" s="333" t="s">
        <v>140</v>
      </c>
      <c r="G9" s="333" t="s">
        <v>141</v>
      </c>
      <c r="H9" s="333" t="s">
        <v>142</v>
      </c>
      <c r="I9" s="190"/>
      <c r="J9" s="191" t="s">
        <v>140</v>
      </c>
      <c r="K9" s="191" t="s">
        <v>141</v>
      </c>
      <c r="L9" s="191" t="s">
        <v>142</v>
      </c>
      <c r="M9" s="103"/>
      <c r="N9" s="490"/>
      <c r="O9" s="103"/>
      <c r="P9" s="490"/>
      <c r="Q9" s="103"/>
      <c r="R9" s="191" t="s">
        <v>140</v>
      </c>
      <c r="S9" s="191" t="s">
        <v>141</v>
      </c>
      <c r="T9" s="191" t="s">
        <v>142</v>
      </c>
      <c r="U9" s="192" t="s">
        <v>172</v>
      </c>
    </row>
    <row r="10" spans="1:24" ht="12" customHeight="1" thickBot="1">
      <c r="A10" s="499"/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1"/>
    </row>
    <row r="11" spans="1:24" ht="30">
      <c r="A11" s="193" t="s">
        <v>77</v>
      </c>
      <c r="B11" s="194"/>
      <c r="C11" s="195"/>
      <c r="D11" s="196"/>
      <c r="E11" s="195"/>
      <c r="F11" s="197"/>
      <c r="G11" s="197"/>
      <c r="H11" s="197"/>
      <c r="I11" s="195"/>
      <c r="J11" s="197"/>
      <c r="K11" s="197"/>
      <c r="L11" s="197"/>
      <c r="M11" s="195"/>
      <c r="N11" s="198"/>
      <c r="O11" s="195"/>
      <c r="P11" s="199"/>
      <c r="Q11" s="200"/>
      <c r="R11" s="201"/>
      <c r="S11" s="201"/>
      <c r="T11" s="201"/>
      <c r="U11" s="202"/>
      <c r="W11" s="203"/>
      <c r="X11" s="203"/>
    </row>
    <row r="12" spans="1:24" s="328" customFormat="1" ht="12" customHeight="1">
      <c r="A12" s="322" t="s">
        <v>173</v>
      </c>
      <c r="B12" s="205" t="s">
        <v>174</v>
      </c>
      <c r="C12" s="323">
        <v>0</v>
      </c>
      <c r="D12" s="205" t="s">
        <v>175</v>
      </c>
      <c r="E12" s="323"/>
      <c r="F12" s="334">
        <v>16625.765599999999</v>
      </c>
      <c r="G12" s="334">
        <v>16403.703099999999</v>
      </c>
      <c r="H12" s="334">
        <v>18732.044900000001</v>
      </c>
      <c r="I12" s="323"/>
      <c r="J12" s="324">
        <v>1</v>
      </c>
      <c r="K12" s="324">
        <v>1</v>
      </c>
      <c r="L12" s="324">
        <v>1</v>
      </c>
      <c r="M12" s="323"/>
      <c r="N12" s="325" t="s">
        <v>175</v>
      </c>
      <c r="O12" s="323"/>
      <c r="P12" s="326" t="s">
        <v>176</v>
      </c>
      <c r="Q12" s="327"/>
      <c r="R12" s="320">
        <v>16625.765599999999</v>
      </c>
      <c r="S12" s="320">
        <v>16403.703099999999</v>
      </c>
      <c r="T12" s="320">
        <v>18732.044900000001</v>
      </c>
      <c r="U12" s="321">
        <v>51761.513599999998</v>
      </c>
      <c r="W12" s="329"/>
      <c r="X12" s="329"/>
    </row>
    <row r="13" spans="1:24" s="328" customFormat="1" ht="12" customHeight="1">
      <c r="A13" s="322" t="s">
        <v>173</v>
      </c>
      <c r="B13" s="205" t="s">
        <v>177</v>
      </c>
      <c r="C13" s="323">
        <v>0</v>
      </c>
      <c r="D13" s="205" t="s">
        <v>175</v>
      </c>
      <c r="E13" s="323"/>
      <c r="F13" s="334">
        <v>27498.591799999998</v>
      </c>
      <c r="G13" s="334">
        <v>27131.304700000001</v>
      </c>
      <c r="H13" s="334">
        <v>30935.230500000001</v>
      </c>
      <c r="I13" s="323"/>
      <c r="J13" s="324">
        <v>1</v>
      </c>
      <c r="K13" s="324">
        <v>1</v>
      </c>
      <c r="L13" s="324">
        <v>1</v>
      </c>
      <c r="M13" s="323"/>
      <c r="N13" s="325" t="s">
        <v>175</v>
      </c>
      <c r="O13" s="323"/>
      <c r="P13" s="326" t="s">
        <v>176</v>
      </c>
      <c r="Q13" s="327"/>
      <c r="R13" s="320">
        <v>27498.591799999998</v>
      </c>
      <c r="S13" s="320">
        <v>27131.304700000001</v>
      </c>
      <c r="T13" s="320">
        <v>30935.230500000001</v>
      </c>
      <c r="U13" s="321">
        <v>85565.127000000008</v>
      </c>
      <c r="W13" s="329"/>
      <c r="X13" s="329"/>
    </row>
    <row r="14" spans="1:24" s="328" customFormat="1" ht="12" customHeight="1">
      <c r="A14" s="322" t="s">
        <v>173</v>
      </c>
      <c r="B14" s="205" t="s">
        <v>178</v>
      </c>
      <c r="C14" s="323">
        <v>0</v>
      </c>
      <c r="D14" s="205" t="s">
        <v>175</v>
      </c>
      <c r="E14" s="323"/>
      <c r="F14" s="334">
        <v>9503.3896499999992</v>
      </c>
      <c r="G14" s="334">
        <v>9376.4560500000007</v>
      </c>
      <c r="H14" s="334">
        <v>12617.288075</v>
      </c>
      <c r="I14" s="323"/>
      <c r="J14" s="324">
        <v>4</v>
      </c>
      <c r="K14" s="324">
        <v>4</v>
      </c>
      <c r="L14" s="324">
        <v>4</v>
      </c>
      <c r="M14" s="323"/>
      <c r="N14" s="325" t="s">
        <v>179</v>
      </c>
      <c r="O14" s="323"/>
      <c r="P14" s="326" t="s">
        <v>180</v>
      </c>
      <c r="Q14" s="327"/>
      <c r="R14" s="320">
        <v>38013.558599999997</v>
      </c>
      <c r="S14" s="320">
        <v>37505.824200000003</v>
      </c>
      <c r="T14" s="320">
        <v>50469.152300000002</v>
      </c>
      <c r="U14" s="321">
        <v>125988.53509999999</v>
      </c>
      <c r="W14" s="329"/>
      <c r="X14" s="329"/>
    </row>
    <row r="15" spans="1:24" s="328" customFormat="1" ht="12" customHeight="1">
      <c r="A15" s="322" t="s">
        <v>173</v>
      </c>
      <c r="B15" s="205" t="s">
        <v>178</v>
      </c>
      <c r="C15" s="323">
        <v>0</v>
      </c>
      <c r="D15" s="205" t="s">
        <v>175</v>
      </c>
      <c r="E15" s="323"/>
      <c r="F15" s="334">
        <v>8556.9407894736851</v>
      </c>
      <c r="G15" s="334">
        <v>8442.6496736842109</v>
      </c>
      <c r="H15" s="334">
        <v>11341.906252631579</v>
      </c>
      <c r="I15" s="323"/>
      <c r="J15" s="324">
        <v>19</v>
      </c>
      <c r="K15" s="324">
        <v>19</v>
      </c>
      <c r="L15" s="324">
        <v>19</v>
      </c>
      <c r="M15" s="323"/>
      <c r="N15" s="325" t="s">
        <v>179</v>
      </c>
      <c r="O15" s="323"/>
      <c r="P15" s="326" t="s">
        <v>176</v>
      </c>
      <c r="Q15" s="327"/>
      <c r="R15" s="320">
        <v>162581.87500000003</v>
      </c>
      <c r="S15" s="320">
        <v>160410.3438</v>
      </c>
      <c r="T15" s="320">
        <v>215496.2188</v>
      </c>
      <c r="U15" s="321">
        <v>538488.43760000006</v>
      </c>
      <c r="W15" s="329"/>
      <c r="X15" s="329"/>
    </row>
    <row r="16" spans="1:24" s="328" customFormat="1" ht="12" customHeight="1">
      <c r="A16" s="322" t="s">
        <v>173</v>
      </c>
      <c r="B16" s="205" t="s">
        <v>178</v>
      </c>
      <c r="C16" s="323">
        <v>0</v>
      </c>
      <c r="D16" s="205" t="s">
        <v>175</v>
      </c>
      <c r="E16" s="323"/>
      <c r="F16" s="334">
        <v>9021.6080666666658</v>
      </c>
      <c r="G16" s="334">
        <v>8901.1100333333325</v>
      </c>
      <c r="H16" s="334">
        <v>12016.4375</v>
      </c>
      <c r="I16" s="323"/>
      <c r="J16" s="324">
        <v>3</v>
      </c>
      <c r="K16" s="324">
        <v>3</v>
      </c>
      <c r="L16" s="324">
        <v>3</v>
      </c>
      <c r="M16" s="323"/>
      <c r="N16" s="325" t="s">
        <v>179</v>
      </c>
      <c r="O16" s="323"/>
      <c r="P16" s="326" t="s">
        <v>181</v>
      </c>
      <c r="Q16" s="327"/>
      <c r="R16" s="320">
        <v>27064.824199999995</v>
      </c>
      <c r="S16" s="320">
        <v>26703.330099999999</v>
      </c>
      <c r="T16" s="320">
        <v>36049.3125</v>
      </c>
      <c r="U16" s="321">
        <v>89817.466799999995</v>
      </c>
      <c r="W16" s="329"/>
      <c r="X16" s="329"/>
    </row>
    <row r="17" spans="1:24" s="328" customFormat="1" ht="12" customHeight="1">
      <c r="A17" s="322" t="s">
        <v>173</v>
      </c>
      <c r="B17" s="205" t="s">
        <v>178</v>
      </c>
      <c r="C17" s="323">
        <v>0</v>
      </c>
      <c r="D17" s="205" t="s">
        <v>175</v>
      </c>
      <c r="E17" s="323"/>
      <c r="F17" s="334">
        <v>9553.9941333333336</v>
      </c>
      <c r="G17" s="334">
        <v>9426.3854166666661</v>
      </c>
      <c r="H17" s="334">
        <v>12674.226566666666</v>
      </c>
      <c r="I17" s="323"/>
      <c r="J17" s="324">
        <v>6</v>
      </c>
      <c r="K17" s="324">
        <v>6</v>
      </c>
      <c r="L17" s="324">
        <v>6</v>
      </c>
      <c r="M17" s="323"/>
      <c r="N17" s="325" t="s">
        <v>179</v>
      </c>
      <c r="O17" s="323"/>
      <c r="P17" s="326" t="s">
        <v>182</v>
      </c>
      <c r="Q17" s="327"/>
      <c r="R17" s="320">
        <v>57323.964800000002</v>
      </c>
      <c r="S17" s="320">
        <v>56558.3125</v>
      </c>
      <c r="T17" s="320">
        <v>76045.359400000001</v>
      </c>
      <c r="U17" s="321">
        <v>189927.6367</v>
      </c>
      <c r="W17" s="329"/>
      <c r="X17" s="329"/>
    </row>
    <row r="18" spans="1:24" s="328" customFormat="1" ht="12" customHeight="1">
      <c r="A18" s="322" t="s">
        <v>173</v>
      </c>
      <c r="B18" s="205" t="s">
        <v>178</v>
      </c>
      <c r="C18" s="323">
        <v>0</v>
      </c>
      <c r="D18" s="205" t="s">
        <v>175</v>
      </c>
      <c r="E18" s="323"/>
      <c r="F18" s="334">
        <v>9108.5351499999997</v>
      </c>
      <c r="G18" s="334">
        <v>8986.8762999999999</v>
      </c>
      <c r="H18" s="334">
        <v>11851.251300000002</v>
      </c>
      <c r="I18" s="323"/>
      <c r="J18" s="324">
        <v>6</v>
      </c>
      <c r="K18" s="324">
        <v>6</v>
      </c>
      <c r="L18" s="324">
        <v>6</v>
      </c>
      <c r="M18" s="323"/>
      <c r="N18" s="325" t="s">
        <v>179</v>
      </c>
      <c r="O18" s="323"/>
      <c r="P18" s="326" t="s">
        <v>183</v>
      </c>
      <c r="Q18" s="327"/>
      <c r="R18" s="320">
        <v>54651.210899999998</v>
      </c>
      <c r="S18" s="320">
        <v>53921.257799999999</v>
      </c>
      <c r="T18" s="320">
        <v>71107.507800000007</v>
      </c>
      <c r="U18" s="321">
        <v>179679.97649999999</v>
      </c>
      <c r="W18" s="329"/>
      <c r="X18" s="329"/>
    </row>
    <row r="19" spans="1:24" s="328" customFormat="1" ht="12" customHeight="1">
      <c r="A19" s="322" t="s">
        <v>173</v>
      </c>
      <c r="B19" s="205" t="s">
        <v>184</v>
      </c>
      <c r="C19" s="323">
        <v>0</v>
      </c>
      <c r="D19" s="205" t="s">
        <v>175</v>
      </c>
      <c r="E19" s="323"/>
      <c r="F19" s="334">
        <v>24580.108333333334</v>
      </c>
      <c r="G19" s="334">
        <v>27278.293405555552</v>
      </c>
      <c r="H19" s="334">
        <v>42778.628289473687</v>
      </c>
      <c r="I19" s="323"/>
      <c r="J19" s="324">
        <v>15</v>
      </c>
      <c r="K19" s="324">
        <v>18</v>
      </c>
      <c r="L19" s="324">
        <v>19</v>
      </c>
      <c r="M19" s="323"/>
      <c r="N19" s="325" t="s">
        <v>179</v>
      </c>
      <c r="O19" s="323"/>
      <c r="P19" s="326" t="s">
        <v>176</v>
      </c>
      <c r="Q19" s="327"/>
      <c r="R19" s="320">
        <v>368701.625</v>
      </c>
      <c r="S19" s="320">
        <v>491009.28129999992</v>
      </c>
      <c r="T19" s="320">
        <v>812793.9375</v>
      </c>
      <c r="U19" s="321">
        <v>1672504.8437999999</v>
      </c>
      <c r="W19" s="329"/>
      <c r="X19" s="329"/>
    </row>
    <row r="20" spans="1:24" s="328" customFormat="1" ht="12" customHeight="1">
      <c r="A20" s="322" t="s">
        <v>173</v>
      </c>
      <c r="B20" s="205" t="s">
        <v>184</v>
      </c>
      <c r="C20" s="323">
        <v>0</v>
      </c>
      <c r="D20" s="205" t="s">
        <v>175</v>
      </c>
      <c r="E20" s="323"/>
      <c r="F20" s="334">
        <v>40927.679700000001</v>
      </c>
      <c r="G20" s="334">
        <v>40381.027300000002</v>
      </c>
      <c r="H20" s="334">
        <v>47492.039049999999</v>
      </c>
      <c r="I20" s="323"/>
      <c r="J20" s="324">
        <v>1</v>
      </c>
      <c r="K20" s="324">
        <v>1</v>
      </c>
      <c r="L20" s="324">
        <v>2</v>
      </c>
      <c r="M20" s="323"/>
      <c r="N20" s="325" t="s">
        <v>179</v>
      </c>
      <c r="O20" s="323"/>
      <c r="P20" s="326" t="s">
        <v>182</v>
      </c>
      <c r="Q20" s="327"/>
      <c r="R20" s="320">
        <v>40927.679700000001</v>
      </c>
      <c r="S20" s="320">
        <v>40381.027300000002</v>
      </c>
      <c r="T20" s="320">
        <v>94984.078099999999</v>
      </c>
      <c r="U20" s="321">
        <v>176292.78509999998</v>
      </c>
      <c r="W20" s="329"/>
      <c r="X20" s="329"/>
    </row>
    <row r="21" spans="1:24" s="328" customFormat="1" ht="12" customHeight="1">
      <c r="A21" s="322" t="s">
        <v>173</v>
      </c>
      <c r="B21" s="205" t="s">
        <v>185</v>
      </c>
      <c r="C21" s="323">
        <v>0</v>
      </c>
      <c r="D21" s="205" t="s">
        <v>175</v>
      </c>
      <c r="E21" s="323"/>
      <c r="F21" s="334">
        <v>11346.241409999999</v>
      </c>
      <c r="G21" s="334">
        <v>11194.694530000001</v>
      </c>
      <c r="H21" s="334">
        <v>12718.476559999999</v>
      </c>
      <c r="I21" s="323"/>
      <c r="J21" s="324">
        <v>10</v>
      </c>
      <c r="K21" s="324">
        <v>10</v>
      </c>
      <c r="L21" s="324">
        <v>10</v>
      </c>
      <c r="M21" s="323"/>
      <c r="N21" s="325" t="s">
        <v>179</v>
      </c>
      <c r="O21" s="323"/>
      <c r="P21" s="326" t="s">
        <v>176</v>
      </c>
      <c r="Q21" s="327"/>
      <c r="R21" s="320">
        <v>113462.41409999999</v>
      </c>
      <c r="S21" s="320">
        <v>111946.94530000001</v>
      </c>
      <c r="T21" s="320">
        <v>127184.76559999998</v>
      </c>
      <c r="U21" s="321">
        <v>352594.125</v>
      </c>
      <c r="W21" s="329"/>
      <c r="X21" s="329"/>
    </row>
    <row r="22" spans="1:24" s="328" customFormat="1" ht="12" customHeight="1">
      <c r="A22" s="322" t="s">
        <v>173</v>
      </c>
      <c r="B22" s="205" t="s">
        <v>185</v>
      </c>
      <c r="C22" s="323">
        <v>0</v>
      </c>
      <c r="D22" s="205" t="s">
        <v>175</v>
      </c>
      <c r="E22" s="323"/>
      <c r="F22" s="334">
        <v>11944.949199999999</v>
      </c>
      <c r="G22" s="334">
        <v>11785.406300000001</v>
      </c>
      <c r="H22" s="334">
        <v>13389.9902</v>
      </c>
      <c r="I22" s="323"/>
      <c r="J22" s="324">
        <v>1</v>
      </c>
      <c r="K22" s="324">
        <v>1</v>
      </c>
      <c r="L22" s="324">
        <v>1</v>
      </c>
      <c r="M22" s="323"/>
      <c r="N22" s="325" t="s">
        <v>179</v>
      </c>
      <c r="O22" s="323"/>
      <c r="P22" s="326" t="s">
        <v>181</v>
      </c>
      <c r="Q22" s="327"/>
      <c r="R22" s="320">
        <v>11944.949199999999</v>
      </c>
      <c r="S22" s="320">
        <v>11785.406300000001</v>
      </c>
      <c r="T22" s="320">
        <v>13389.9902</v>
      </c>
      <c r="U22" s="321">
        <v>37120.345699999998</v>
      </c>
      <c r="W22" s="329"/>
      <c r="X22" s="329"/>
    </row>
    <row r="23" spans="1:24" s="328" customFormat="1" ht="12" customHeight="1">
      <c r="A23" s="322" t="s">
        <v>173</v>
      </c>
      <c r="B23" s="205" t="s">
        <v>185</v>
      </c>
      <c r="C23" s="323">
        <v>0</v>
      </c>
      <c r="D23" s="205" t="s">
        <v>175</v>
      </c>
      <c r="E23" s="323"/>
      <c r="F23" s="334">
        <v>12670.6592</v>
      </c>
      <c r="G23" s="334">
        <v>12501.422850000001</v>
      </c>
      <c r="H23" s="334">
        <v>14206.35255</v>
      </c>
      <c r="I23" s="323"/>
      <c r="J23" s="324">
        <v>2</v>
      </c>
      <c r="K23" s="324">
        <v>2</v>
      </c>
      <c r="L23" s="324">
        <v>2</v>
      </c>
      <c r="M23" s="323"/>
      <c r="N23" s="325" t="s">
        <v>179</v>
      </c>
      <c r="O23" s="323"/>
      <c r="P23" s="326" t="s">
        <v>182</v>
      </c>
      <c r="Q23" s="327"/>
      <c r="R23" s="320">
        <v>25341.3184</v>
      </c>
      <c r="S23" s="320">
        <v>25002.845700000002</v>
      </c>
      <c r="T23" s="320">
        <v>28412.705099999999</v>
      </c>
      <c r="U23" s="321">
        <v>78756.869200000001</v>
      </c>
      <c r="W23" s="329"/>
      <c r="X23" s="329"/>
    </row>
    <row r="24" spans="1:24" s="328" customFormat="1" ht="12" customHeight="1">
      <c r="A24" s="322" t="s">
        <v>173</v>
      </c>
      <c r="B24" s="205" t="s">
        <v>185</v>
      </c>
      <c r="C24" s="323">
        <v>0</v>
      </c>
      <c r="D24" s="205" t="s">
        <v>175</v>
      </c>
      <c r="E24" s="323"/>
      <c r="F24" s="334">
        <v>5697.7650999999996</v>
      </c>
      <c r="G24" s="334">
        <v>5621.6625999999997</v>
      </c>
      <c r="H24" s="334">
        <v>6374.2271000000001</v>
      </c>
      <c r="I24" s="323"/>
      <c r="J24" s="324">
        <v>1</v>
      </c>
      <c r="K24" s="324">
        <v>1</v>
      </c>
      <c r="L24" s="324">
        <v>1</v>
      </c>
      <c r="M24" s="323"/>
      <c r="N24" s="325" t="s">
        <v>179</v>
      </c>
      <c r="O24" s="323"/>
      <c r="P24" s="326" t="s">
        <v>186</v>
      </c>
      <c r="Q24" s="327"/>
      <c r="R24" s="320">
        <v>5697.7650999999996</v>
      </c>
      <c r="S24" s="320">
        <v>5621.6625999999997</v>
      </c>
      <c r="T24" s="320">
        <v>6374.2271000000001</v>
      </c>
      <c r="U24" s="321">
        <v>17693.6548</v>
      </c>
      <c r="W24" s="329"/>
      <c r="X24" s="329"/>
    </row>
    <row r="25" spans="1:24" s="328" customFormat="1" ht="12" customHeight="1">
      <c r="A25" s="322" t="s">
        <v>173</v>
      </c>
      <c r="B25" s="205" t="s">
        <v>185</v>
      </c>
      <c r="C25" s="323">
        <v>0</v>
      </c>
      <c r="D25" s="205" t="s">
        <v>175</v>
      </c>
      <c r="E25" s="323"/>
      <c r="F25" s="334">
        <v>11922.015600000001</v>
      </c>
      <c r="G25" s="334">
        <v>11762.7783</v>
      </c>
      <c r="H25" s="334">
        <v>13364.180700000001</v>
      </c>
      <c r="I25" s="323"/>
      <c r="J25" s="324">
        <v>1</v>
      </c>
      <c r="K25" s="324">
        <v>1</v>
      </c>
      <c r="L25" s="324">
        <v>1</v>
      </c>
      <c r="M25" s="323"/>
      <c r="N25" s="325" t="s">
        <v>179</v>
      </c>
      <c r="O25" s="323"/>
      <c r="P25" s="326" t="s">
        <v>183</v>
      </c>
      <c r="Q25" s="327"/>
      <c r="R25" s="320">
        <v>11922.015600000001</v>
      </c>
      <c r="S25" s="320">
        <v>11762.7783</v>
      </c>
      <c r="T25" s="320">
        <v>13364.180700000001</v>
      </c>
      <c r="U25" s="321">
        <v>37048.974600000001</v>
      </c>
      <c r="W25" s="329"/>
      <c r="X25" s="329"/>
    </row>
    <row r="26" spans="1:24" s="328" customFormat="1" ht="12" customHeight="1">
      <c r="A26" s="322" t="s">
        <v>173</v>
      </c>
      <c r="B26" s="205" t="s">
        <v>187</v>
      </c>
      <c r="C26" s="323">
        <v>0</v>
      </c>
      <c r="D26" s="205" t="s">
        <v>175</v>
      </c>
      <c r="E26" s="323"/>
      <c r="F26" s="334">
        <v>10609.5635</v>
      </c>
      <c r="G26" s="334">
        <v>10467.856400000001</v>
      </c>
      <c r="H26" s="334">
        <v>13861.6191</v>
      </c>
      <c r="I26" s="323"/>
      <c r="J26" s="324">
        <v>1</v>
      </c>
      <c r="K26" s="324">
        <v>1</v>
      </c>
      <c r="L26" s="324">
        <v>1</v>
      </c>
      <c r="M26" s="323"/>
      <c r="N26" s="325" t="s">
        <v>179</v>
      </c>
      <c r="O26" s="323"/>
      <c r="P26" s="326" t="s">
        <v>180</v>
      </c>
      <c r="Q26" s="327"/>
      <c r="R26" s="320">
        <v>10609.5635</v>
      </c>
      <c r="S26" s="320">
        <v>10467.856400000001</v>
      </c>
      <c r="T26" s="320">
        <v>13861.6191</v>
      </c>
      <c r="U26" s="321">
        <v>34939.039000000004</v>
      </c>
      <c r="W26" s="329"/>
      <c r="X26" s="329"/>
    </row>
    <row r="27" spans="1:24" s="328" customFormat="1" ht="12" customHeight="1">
      <c r="A27" s="322" t="s">
        <v>173</v>
      </c>
      <c r="B27" s="205" t="s">
        <v>187</v>
      </c>
      <c r="C27" s="323">
        <v>0</v>
      </c>
      <c r="D27" s="205" t="s">
        <v>175</v>
      </c>
      <c r="E27" s="323"/>
      <c r="F27" s="334">
        <v>11638.8192</v>
      </c>
      <c r="G27" s="334">
        <v>11483.363842857143</v>
      </c>
      <c r="H27" s="334">
        <v>15504.545757142858</v>
      </c>
      <c r="I27" s="323"/>
      <c r="J27" s="324">
        <v>14</v>
      </c>
      <c r="K27" s="324">
        <v>14</v>
      </c>
      <c r="L27" s="324">
        <v>14</v>
      </c>
      <c r="M27" s="323"/>
      <c r="N27" s="325" t="s">
        <v>179</v>
      </c>
      <c r="O27" s="323"/>
      <c r="P27" s="326" t="s">
        <v>176</v>
      </c>
      <c r="Q27" s="327"/>
      <c r="R27" s="320">
        <v>162943.4688</v>
      </c>
      <c r="S27" s="320">
        <v>160767.0938</v>
      </c>
      <c r="T27" s="320">
        <v>217063.64060000001</v>
      </c>
      <c r="U27" s="321">
        <v>540774.20319999999</v>
      </c>
      <c r="W27" s="329"/>
      <c r="X27" s="329"/>
    </row>
    <row r="28" spans="1:24" s="328" customFormat="1" ht="12" customHeight="1">
      <c r="A28" s="322" t="s">
        <v>173</v>
      </c>
      <c r="B28" s="205" t="s">
        <v>187</v>
      </c>
      <c r="C28" s="323">
        <v>0</v>
      </c>
      <c r="D28" s="205" t="s">
        <v>175</v>
      </c>
      <c r="E28" s="323"/>
      <c r="F28" s="334">
        <v>7019.4526249999999</v>
      </c>
      <c r="G28" s="334">
        <v>6925.6967750000003</v>
      </c>
      <c r="H28" s="334">
        <v>7855.2905250000003</v>
      </c>
      <c r="I28" s="323"/>
      <c r="J28" s="324">
        <v>4</v>
      </c>
      <c r="K28" s="324">
        <v>4</v>
      </c>
      <c r="L28" s="324">
        <v>4</v>
      </c>
      <c r="M28" s="323"/>
      <c r="N28" s="325" t="s">
        <v>179</v>
      </c>
      <c r="O28" s="323"/>
      <c r="P28" s="326" t="s">
        <v>181</v>
      </c>
      <c r="Q28" s="327"/>
      <c r="R28" s="320">
        <v>28077.8105</v>
      </c>
      <c r="S28" s="320">
        <v>27702.787100000001</v>
      </c>
      <c r="T28" s="320">
        <v>31421.162100000001</v>
      </c>
      <c r="U28" s="321">
        <v>87201.759699999995</v>
      </c>
      <c r="W28" s="329"/>
      <c r="X28" s="329"/>
    </row>
    <row r="29" spans="1:24" s="328" customFormat="1" ht="12" customHeight="1">
      <c r="A29" s="322" t="s">
        <v>173</v>
      </c>
      <c r="B29" s="205" t="s">
        <v>187</v>
      </c>
      <c r="C29" s="323">
        <v>0</v>
      </c>
      <c r="D29" s="205" t="s">
        <v>175</v>
      </c>
      <c r="E29" s="323"/>
      <c r="F29" s="334">
        <v>7623.2563499999997</v>
      </c>
      <c r="G29" s="334">
        <v>7521.4355500000001</v>
      </c>
      <c r="H29" s="334">
        <v>10119.501</v>
      </c>
      <c r="I29" s="323"/>
      <c r="J29" s="324">
        <v>2</v>
      </c>
      <c r="K29" s="324">
        <v>2</v>
      </c>
      <c r="L29" s="324">
        <v>2</v>
      </c>
      <c r="M29" s="323"/>
      <c r="N29" s="325" t="s">
        <v>179</v>
      </c>
      <c r="O29" s="323"/>
      <c r="P29" s="326" t="s">
        <v>182</v>
      </c>
      <c r="Q29" s="327"/>
      <c r="R29" s="320">
        <v>15246.512699999999</v>
      </c>
      <c r="S29" s="320">
        <v>15042.8711</v>
      </c>
      <c r="T29" s="320">
        <v>20239.002</v>
      </c>
      <c r="U29" s="321">
        <v>50528.385800000004</v>
      </c>
      <c r="W29" s="329"/>
      <c r="X29" s="329"/>
    </row>
    <row r="30" spans="1:24" s="328" customFormat="1" ht="12" customHeight="1">
      <c r="A30" s="322" t="s">
        <v>173</v>
      </c>
      <c r="B30" s="205" t="s">
        <v>187</v>
      </c>
      <c r="C30" s="323">
        <v>0</v>
      </c>
      <c r="D30" s="205" t="s">
        <v>175</v>
      </c>
      <c r="E30" s="323"/>
      <c r="F30" s="334">
        <v>9898.8340000000007</v>
      </c>
      <c r="G30" s="334">
        <v>9766.6191500000004</v>
      </c>
      <c r="H30" s="334">
        <v>12973.742200000001</v>
      </c>
      <c r="I30" s="323"/>
      <c r="J30" s="324">
        <v>2</v>
      </c>
      <c r="K30" s="324">
        <v>2</v>
      </c>
      <c r="L30" s="324">
        <v>2</v>
      </c>
      <c r="M30" s="323"/>
      <c r="N30" s="325" t="s">
        <v>179</v>
      </c>
      <c r="O30" s="323"/>
      <c r="P30" s="326" t="s">
        <v>183</v>
      </c>
      <c r="Q30" s="327"/>
      <c r="R30" s="320">
        <v>19797.668000000001</v>
      </c>
      <c r="S30" s="320">
        <v>19533.238300000001</v>
      </c>
      <c r="T30" s="320">
        <v>25947.484400000001</v>
      </c>
      <c r="U30" s="321">
        <v>65278.390700000004</v>
      </c>
      <c r="W30" s="329"/>
      <c r="X30" s="329"/>
    </row>
    <row r="31" spans="1:24" s="328" customFormat="1" ht="12" customHeight="1">
      <c r="A31" s="322" t="s">
        <v>173</v>
      </c>
      <c r="B31" s="205" t="s">
        <v>187</v>
      </c>
      <c r="C31" s="323">
        <v>0</v>
      </c>
      <c r="D31" s="205" t="s">
        <v>175</v>
      </c>
      <c r="E31" s="323"/>
      <c r="F31" s="334">
        <v>6920.8018000000002</v>
      </c>
      <c r="G31" s="334">
        <v>6828.3633</v>
      </c>
      <c r="H31" s="334">
        <v>7780.3725999999997</v>
      </c>
      <c r="I31" s="323"/>
      <c r="J31" s="324">
        <v>1</v>
      </c>
      <c r="K31" s="324">
        <v>1</v>
      </c>
      <c r="L31" s="324">
        <v>1</v>
      </c>
      <c r="M31" s="323"/>
      <c r="N31" s="325" t="s">
        <v>179</v>
      </c>
      <c r="O31" s="323"/>
      <c r="P31" s="326" t="s">
        <v>188</v>
      </c>
      <c r="Q31" s="327"/>
      <c r="R31" s="320">
        <v>6920.8018000000002</v>
      </c>
      <c r="S31" s="320">
        <v>6828.3633</v>
      </c>
      <c r="T31" s="320">
        <v>7780.3725999999997</v>
      </c>
      <c r="U31" s="321">
        <v>21529.537700000001</v>
      </c>
      <c r="W31" s="329"/>
      <c r="X31" s="329"/>
    </row>
    <row r="32" spans="1:24" s="328" customFormat="1" ht="12" customHeight="1">
      <c r="A32" s="322" t="s">
        <v>173</v>
      </c>
      <c r="B32" s="205" t="s">
        <v>187</v>
      </c>
      <c r="C32" s="323">
        <v>0</v>
      </c>
      <c r="D32" s="205" t="s">
        <v>175</v>
      </c>
      <c r="E32" s="323"/>
      <c r="F32" s="334">
        <v>10630.6572</v>
      </c>
      <c r="G32" s="334">
        <v>10488.668</v>
      </c>
      <c r="H32" s="334">
        <v>13885.3379</v>
      </c>
      <c r="I32" s="323"/>
      <c r="J32" s="324">
        <v>1</v>
      </c>
      <c r="K32" s="324">
        <v>1</v>
      </c>
      <c r="L32" s="324">
        <v>1</v>
      </c>
      <c r="M32" s="323"/>
      <c r="N32" s="325" t="s">
        <v>179</v>
      </c>
      <c r="O32" s="323"/>
      <c r="P32" s="326" t="s">
        <v>189</v>
      </c>
      <c r="Q32" s="327"/>
      <c r="R32" s="320">
        <v>10630.6572</v>
      </c>
      <c r="S32" s="320">
        <v>10488.668</v>
      </c>
      <c r="T32" s="320">
        <v>13885.3379</v>
      </c>
      <c r="U32" s="321">
        <v>35004.663099999998</v>
      </c>
      <c r="W32" s="329"/>
      <c r="X32" s="329"/>
    </row>
    <row r="33" spans="1:24" s="328" customFormat="1" ht="12" customHeight="1">
      <c r="A33" s="322" t="s">
        <v>173</v>
      </c>
      <c r="B33" s="205" t="s">
        <v>190</v>
      </c>
      <c r="C33" s="323">
        <v>1</v>
      </c>
      <c r="D33" s="205" t="s">
        <v>191</v>
      </c>
      <c r="E33" s="323"/>
      <c r="F33" s="334">
        <v>13222.22812</v>
      </c>
      <c r="G33" s="334">
        <v>13045.625</v>
      </c>
      <c r="H33" s="334">
        <v>14753.618760000001</v>
      </c>
      <c r="I33" s="323"/>
      <c r="J33" s="324">
        <v>2.5</v>
      </c>
      <c r="K33" s="324">
        <v>2.5</v>
      </c>
      <c r="L33" s="324">
        <v>2.5</v>
      </c>
      <c r="M33" s="323"/>
      <c r="N33" s="325" t="s">
        <v>192</v>
      </c>
      <c r="O33" s="323"/>
      <c r="P33" s="326" t="s">
        <v>176</v>
      </c>
      <c r="Q33" s="327"/>
      <c r="R33" s="320">
        <v>33055.570299999999</v>
      </c>
      <c r="S33" s="320">
        <v>32614.0625</v>
      </c>
      <c r="T33" s="320">
        <v>36884.046900000001</v>
      </c>
      <c r="U33" s="321">
        <v>102553.67969999999</v>
      </c>
      <c r="W33" s="329"/>
      <c r="X33" s="329"/>
    </row>
    <row r="34" spans="1:24" s="328" customFormat="1" ht="12" customHeight="1">
      <c r="A34" s="322" t="s">
        <v>173</v>
      </c>
      <c r="B34" s="205" t="s">
        <v>190</v>
      </c>
      <c r="C34" s="323">
        <v>1</v>
      </c>
      <c r="D34" s="205" t="s">
        <v>191</v>
      </c>
      <c r="E34" s="323"/>
      <c r="F34" s="334">
        <v>21247.945400000001</v>
      </c>
      <c r="G34" s="334">
        <v>20964.146400000001</v>
      </c>
      <c r="H34" s="334">
        <v>23755.853599999999</v>
      </c>
      <c r="I34" s="323"/>
      <c r="J34" s="324">
        <v>0.5</v>
      </c>
      <c r="K34" s="324">
        <v>0.5</v>
      </c>
      <c r="L34" s="324">
        <v>0.5</v>
      </c>
      <c r="M34" s="323"/>
      <c r="N34" s="325" t="s">
        <v>192</v>
      </c>
      <c r="O34" s="323"/>
      <c r="P34" s="326" t="s">
        <v>182</v>
      </c>
      <c r="Q34" s="327"/>
      <c r="R34" s="320">
        <v>10623.9727</v>
      </c>
      <c r="S34" s="320">
        <v>10482.073200000001</v>
      </c>
      <c r="T34" s="320">
        <v>11877.926799999999</v>
      </c>
      <c r="U34" s="321">
        <v>32983.972699999998</v>
      </c>
      <c r="W34" s="329"/>
      <c r="X34" s="329"/>
    </row>
    <row r="35" spans="1:24" s="328" customFormat="1" ht="12" customHeight="1">
      <c r="A35" s="322" t="s">
        <v>173</v>
      </c>
      <c r="B35" s="205" t="s">
        <v>193</v>
      </c>
      <c r="C35" s="323">
        <v>1</v>
      </c>
      <c r="D35" s="205" t="s">
        <v>191</v>
      </c>
      <c r="E35" s="323"/>
      <c r="F35" s="334">
        <v>18079.10591111111</v>
      </c>
      <c r="G35" s="334">
        <v>17837.630222222222</v>
      </c>
      <c r="H35" s="334">
        <v>20224.319466666668</v>
      </c>
      <c r="I35" s="323"/>
      <c r="J35" s="324">
        <v>2.25</v>
      </c>
      <c r="K35" s="324">
        <v>2.25</v>
      </c>
      <c r="L35" s="324">
        <v>2.25</v>
      </c>
      <c r="M35" s="323"/>
      <c r="N35" s="325" t="s">
        <v>192</v>
      </c>
      <c r="O35" s="323"/>
      <c r="P35" s="326" t="s">
        <v>180</v>
      </c>
      <c r="Q35" s="327"/>
      <c r="R35" s="320">
        <v>40677.988299999997</v>
      </c>
      <c r="S35" s="320">
        <v>40134.667999999998</v>
      </c>
      <c r="T35" s="320">
        <v>45504.718800000002</v>
      </c>
      <c r="U35" s="321">
        <v>126317.3751</v>
      </c>
      <c r="W35" s="329"/>
      <c r="X35" s="329"/>
    </row>
    <row r="36" spans="1:24" s="328" customFormat="1" ht="12" customHeight="1">
      <c r="A36" s="322" t="s">
        <v>173</v>
      </c>
      <c r="B36" s="205" t="s">
        <v>193</v>
      </c>
      <c r="C36" s="323">
        <v>1</v>
      </c>
      <c r="D36" s="205" t="s">
        <v>191</v>
      </c>
      <c r="E36" s="323"/>
      <c r="F36" s="334">
        <v>16392.065217391304</v>
      </c>
      <c r="G36" s="334">
        <v>16173.123634782609</v>
      </c>
      <c r="H36" s="334">
        <v>18318.202452173911</v>
      </c>
      <c r="I36" s="323"/>
      <c r="J36" s="324">
        <v>5.75</v>
      </c>
      <c r="K36" s="324">
        <v>5.75</v>
      </c>
      <c r="L36" s="324">
        <v>5.75</v>
      </c>
      <c r="M36" s="323"/>
      <c r="N36" s="325" t="s">
        <v>192</v>
      </c>
      <c r="O36" s="323"/>
      <c r="P36" s="326" t="s">
        <v>176</v>
      </c>
      <c r="Q36" s="327"/>
      <c r="R36" s="320">
        <v>94254.375</v>
      </c>
      <c r="S36" s="320">
        <v>92995.460900000005</v>
      </c>
      <c r="T36" s="320">
        <v>105329.66409999999</v>
      </c>
      <c r="U36" s="321">
        <v>292579.5</v>
      </c>
      <c r="W36" s="329"/>
      <c r="X36" s="329"/>
    </row>
    <row r="37" spans="1:24" s="328" customFormat="1" ht="12" customHeight="1">
      <c r="A37" s="322" t="s">
        <v>173</v>
      </c>
      <c r="B37" s="205" t="s">
        <v>193</v>
      </c>
      <c r="C37" s="323">
        <v>1</v>
      </c>
      <c r="D37" s="205" t="s">
        <v>191</v>
      </c>
      <c r="E37" s="323"/>
      <c r="F37" s="334">
        <v>17739.775657142858</v>
      </c>
      <c r="G37" s="334">
        <v>17502.832571428571</v>
      </c>
      <c r="H37" s="334">
        <v>19812.892857142859</v>
      </c>
      <c r="I37" s="323"/>
      <c r="J37" s="324">
        <v>1.75</v>
      </c>
      <c r="K37" s="324">
        <v>1.75</v>
      </c>
      <c r="L37" s="324">
        <v>1.75</v>
      </c>
      <c r="M37" s="323"/>
      <c r="N37" s="325" t="s">
        <v>192</v>
      </c>
      <c r="O37" s="323"/>
      <c r="P37" s="326" t="s">
        <v>181</v>
      </c>
      <c r="Q37" s="327"/>
      <c r="R37" s="320">
        <v>31044.607400000001</v>
      </c>
      <c r="S37" s="320">
        <v>30629.956999999999</v>
      </c>
      <c r="T37" s="320">
        <v>34672.5625</v>
      </c>
      <c r="U37" s="321">
        <v>96347.126900000003</v>
      </c>
      <c r="W37" s="329"/>
      <c r="X37" s="329"/>
    </row>
    <row r="38" spans="1:24" s="328" customFormat="1" ht="12" customHeight="1">
      <c r="A38" s="322" t="s">
        <v>173</v>
      </c>
      <c r="B38" s="205" t="s">
        <v>193</v>
      </c>
      <c r="C38" s="323">
        <v>1</v>
      </c>
      <c r="D38" s="205" t="s">
        <v>191</v>
      </c>
      <c r="E38" s="323"/>
      <c r="F38" s="334">
        <v>19594.306253333332</v>
      </c>
      <c r="G38" s="334">
        <v>20937.629173333335</v>
      </c>
      <c r="H38" s="334">
        <v>23090.798607407411</v>
      </c>
      <c r="I38" s="323"/>
      <c r="J38" s="324">
        <v>7.5</v>
      </c>
      <c r="K38" s="324">
        <v>7.5</v>
      </c>
      <c r="L38" s="324">
        <v>6.75</v>
      </c>
      <c r="M38" s="323"/>
      <c r="N38" s="325" t="s">
        <v>192</v>
      </c>
      <c r="O38" s="323"/>
      <c r="P38" s="326" t="s">
        <v>182</v>
      </c>
      <c r="Q38" s="327"/>
      <c r="R38" s="320">
        <v>146957.29689999999</v>
      </c>
      <c r="S38" s="320">
        <v>157032.2188</v>
      </c>
      <c r="T38" s="320">
        <v>155862.89060000001</v>
      </c>
      <c r="U38" s="321">
        <v>459852.40630000003</v>
      </c>
      <c r="W38" s="329"/>
      <c r="X38" s="329"/>
    </row>
    <row r="39" spans="1:24" s="328" customFormat="1" ht="12" customHeight="1">
      <c r="A39" s="322" t="s">
        <v>173</v>
      </c>
      <c r="B39" s="205" t="s">
        <v>193</v>
      </c>
      <c r="C39" s="323">
        <v>1</v>
      </c>
      <c r="D39" s="205" t="s">
        <v>191</v>
      </c>
      <c r="E39" s="323"/>
      <c r="F39" s="334">
        <v>17231.619733333333</v>
      </c>
      <c r="G39" s="334">
        <v>17001.464799999998</v>
      </c>
      <c r="H39" s="334">
        <v>19311.25</v>
      </c>
      <c r="I39" s="323"/>
      <c r="J39" s="324">
        <v>0.75</v>
      </c>
      <c r="K39" s="324">
        <v>0.75</v>
      </c>
      <c r="L39" s="324">
        <v>0.75</v>
      </c>
      <c r="M39" s="323"/>
      <c r="N39" s="325" t="s">
        <v>192</v>
      </c>
      <c r="O39" s="323"/>
      <c r="P39" s="326" t="s">
        <v>186</v>
      </c>
      <c r="Q39" s="327"/>
      <c r="R39" s="320">
        <v>12923.7148</v>
      </c>
      <c r="S39" s="320">
        <v>12751.098599999998</v>
      </c>
      <c r="T39" s="320">
        <v>14483.4375</v>
      </c>
      <c r="U39" s="321">
        <v>40158.250899999999</v>
      </c>
      <c r="W39" s="329"/>
      <c r="X39" s="329"/>
    </row>
    <row r="40" spans="1:24" s="328" customFormat="1" ht="12" customHeight="1">
      <c r="A40" s="322" t="s">
        <v>173</v>
      </c>
      <c r="B40" s="205" t="s">
        <v>193</v>
      </c>
      <c r="C40" s="323">
        <v>1</v>
      </c>
      <c r="D40" s="205" t="s">
        <v>191</v>
      </c>
      <c r="E40" s="323"/>
      <c r="F40" s="334">
        <v>16597.789100000002</v>
      </c>
      <c r="G40" s="334">
        <v>16376.098599999999</v>
      </c>
      <c r="H40" s="334">
        <v>18606.970700000002</v>
      </c>
      <c r="I40" s="323"/>
      <c r="J40" s="324">
        <v>1</v>
      </c>
      <c r="K40" s="324">
        <v>1</v>
      </c>
      <c r="L40" s="324">
        <v>1</v>
      </c>
      <c r="M40" s="323"/>
      <c r="N40" s="325" t="s">
        <v>192</v>
      </c>
      <c r="O40" s="323"/>
      <c r="P40" s="326" t="s">
        <v>183</v>
      </c>
      <c r="Q40" s="327"/>
      <c r="R40" s="320">
        <v>16597.789100000002</v>
      </c>
      <c r="S40" s="320">
        <v>16376.098599999999</v>
      </c>
      <c r="T40" s="320">
        <v>18606.970700000002</v>
      </c>
      <c r="U40" s="321">
        <v>51580.858399999997</v>
      </c>
      <c r="W40" s="329"/>
      <c r="X40" s="329"/>
    </row>
    <row r="41" spans="1:24" s="328" customFormat="1" ht="12" customHeight="1">
      <c r="A41" s="322" t="s">
        <v>173</v>
      </c>
      <c r="B41" s="205" t="s">
        <v>193</v>
      </c>
      <c r="C41" s="323">
        <v>1</v>
      </c>
      <c r="D41" s="205" t="s">
        <v>191</v>
      </c>
      <c r="E41" s="323"/>
      <c r="F41" s="334">
        <v>18753.800800000001</v>
      </c>
      <c r="G41" s="334">
        <v>18503.314399999999</v>
      </c>
      <c r="H41" s="334">
        <v>20995.402399999999</v>
      </c>
      <c r="I41" s="323"/>
      <c r="J41" s="324">
        <v>0.5</v>
      </c>
      <c r="K41" s="324">
        <v>0.5</v>
      </c>
      <c r="L41" s="324">
        <v>0.5</v>
      </c>
      <c r="M41" s="323"/>
      <c r="N41" s="325" t="s">
        <v>192</v>
      </c>
      <c r="O41" s="323"/>
      <c r="P41" s="326" t="s">
        <v>188</v>
      </c>
      <c r="Q41" s="327"/>
      <c r="R41" s="320">
        <v>9376.9004000000004</v>
      </c>
      <c r="S41" s="320">
        <v>9251.6571999999996</v>
      </c>
      <c r="T41" s="320">
        <v>10497.7012</v>
      </c>
      <c r="U41" s="321">
        <v>29126.2588</v>
      </c>
      <c r="W41" s="329"/>
      <c r="X41" s="329"/>
    </row>
    <row r="42" spans="1:24" s="328" customFormat="1" ht="12" customHeight="1">
      <c r="A42" s="322" t="s">
        <v>173</v>
      </c>
      <c r="B42" s="205" t="s">
        <v>193</v>
      </c>
      <c r="C42" s="323">
        <v>1</v>
      </c>
      <c r="D42" s="205" t="s">
        <v>191</v>
      </c>
      <c r="E42" s="323"/>
      <c r="F42" s="334">
        <v>19551.001333333334</v>
      </c>
      <c r="G42" s="334">
        <v>19289.867200000001</v>
      </c>
      <c r="H42" s="334">
        <v>21847.002666666667</v>
      </c>
      <c r="I42" s="323"/>
      <c r="J42" s="324">
        <v>0.75</v>
      </c>
      <c r="K42" s="324">
        <v>0.75</v>
      </c>
      <c r="L42" s="324">
        <v>0.75</v>
      </c>
      <c r="M42" s="323"/>
      <c r="N42" s="325" t="s">
        <v>192</v>
      </c>
      <c r="O42" s="323"/>
      <c r="P42" s="326" t="s">
        <v>189</v>
      </c>
      <c r="Q42" s="327"/>
      <c r="R42" s="320">
        <v>14663.251</v>
      </c>
      <c r="S42" s="320">
        <v>14467.4004</v>
      </c>
      <c r="T42" s="320">
        <v>16385.252</v>
      </c>
      <c r="U42" s="321">
        <v>45515.903400000003</v>
      </c>
      <c r="W42" s="329"/>
      <c r="X42" s="329"/>
    </row>
    <row r="43" spans="1:24" s="328" customFormat="1" ht="12" customHeight="1">
      <c r="A43" s="322" t="s">
        <v>173</v>
      </c>
      <c r="B43" s="205" t="s">
        <v>194</v>
      </c>
      <c r="C43" s="323">
        <v>1</v>
      </c>
      <c r="D43" s="205" t="s">
        <v>191</v>
      </c>
      <c r="E43" s="323"/>
      <c r="F43" s="334">
        <v>14999.423825</v>
      </c>
      <c r="G43" s="334">
        <v>14799.083000000001</v>
      </c>
      <c r="H43" s="334">
        <v>16764.2461</v>
      </c>
      <c r="I43" s="323"/>
      <c r="J43" s="324">
        <v>4</v>
      </c>
      <c r="K43" s="324">
        <v>4</v>
      </c>
      <c r="L43" s="324">
        <v>4</v>
      </c>
      <c r="M43" s="323"/>
      <c r="N43" s="325" t="s">
        <v>192</v>
      </c>
      <c r="O43" s="323"/>
      <c r="P43" s="326" t="s">
        <v>180</v>
      </c>
      <c r="Q43" s="327"/>
      <c r="R43" s="320">
        <v>59997.695299999999</v>
      </c>
      <c r="S43" s="320">
        <v>59196.332000000002</v>
      </c>
      <c r="T43" s="320">
        <v>67056.984400000001</v>
      </c>
      <c r="U43" s="321">
        <v>186251.0117</v>
      </c>
      <c r="W43" s="329"/>
      <c r="X43" s="329"/>
    </row>
    <row r="44" spans="1:24" s="328" customFormat="1" ht="12" customHeight="1">
      <c r="A44" s="322" t="s">
        <v>173</v>
      </c>
      <c r="B44" s="205" t="s">
        <v>194</v>
      </c>
      <c r="C44" s="323">
        <v>1</v>
      </c>
      <c r="D44" s="205" t="s">
        <v>191</v>
      </c>
      <c r="E44" s="323"/>
      <c r="F44" s="334">
        <v>20312.469230769231</v>
      </c>
      <c r="G44" s="334">
        <v>20052.176923076924</v>
      </c>
      <c r="H44" s="334">
        <v>22703.5</v>
      </c>
      <c r="I44" s="323"/>
      <c r="J44" s="324">
        <v>16.25</v>
      </c>
      <c r="K44" s="324">
        <v>16.25</v>
      </c>
      <c r="L44" s="324">
        <v>16.25</v>
      </c>
      <c r="M44" s="323"/>
      <c r="N44" s="325" t="s">
        <v>192</v>
      </c>
      <c r="O44" s="323"/>
      <c r="P44" s="326" t="s">
        <v>176</v>
      </c>
      <c r="Q44" s="327"/>
      <c r="R44" s="320">
        <v>330077.625</v>
      </c>
      <c r="S44" s="320">
        <v>325847.875</v>
      </c>
      <c r="T44" s="320">
        <v>368931.875</v>
      </c>
      <c r="U44" s="321">
        <v>1024857.375</v>
      </c>
      <c r="W44" s="329"/>
      <c r="X44" s="329"/>
    </row>
    <row r="45" spans="1:24" s="328" customFormat="1" ht="12" customHeight="1">
      <c r="A45" s="322" t="s">
        <v>173</v>
      </c>
      <c r="B45" s="205" t="s">
        <v>194</v>
      </c>
      <c r="C45" s="323">
        <v>1</v>
      </c>
      <c r="D45" s="205" t="s">
        <v>191</v>
      </c>
      <c r="E45" s="323"/>
      <c r="F45" s="334">
        <v>17911.379164444446</v>
      </c>
      <c r="G45" s="334">
        <v>17672.144444444446</v>
      </c>
      <c r="H45" s="334">
        <v>20044.743057777778</v>
      </c>
      <c r="I45" s="323"/>
      <c r="J45" s="324">
        <v>11.25</v>
      </c>
      <c r="K45" s="324">
        <v>11.25</v>
      </c>
      <c r="L45" s="324">
        <v>11.25</v>
      </c>
      <c r="M45" s="323"/>
      <c r="N45" s="325" t="s">
        <v>192</v>
      </c>
      <c r="O45" s="323"/>
      <c r="P45" s="326" t="s">
        <v>181</v>
      </c>
      <c r="Q45" s="327"/>
      <c r="R45" s="320">
        <v>201503.01560000001</v>
      </c>
      <c r="S45" s="320">
        <v>198811.62500000003</v>
      </c>
      <c r="T45" s="320">
        <v>225503.35939999999</v>
      </c>
      <c r="U45" s="321">
        <v>625818</v>
      </c>
      <c r="W45" s="329"/>
      <c r="X45" s="329"/>
    </row>
    <row r="46" spans="1:24" s="328" customFormat="1" ht="12" customHeight="1">
      <c r="A46" s="322" t="s">
        <v>173</v>
      </c>
      <c r="B46" s="205" t="s">
        <v>194</v>
      </c>
      <c r="C46" s="323">
        <v>1</v>
      </c>
      <c r="D46" s="205" t="s">
        <v>191</v>
      </c>
      <c r="E46" s="323"/>
      <c r="F46" s="334">
        <v>20564.74008253968</v>
      </c>
      <c r="G46" s="334">
        <v>21389.114586666667</v>
      </c>
      <c r="H46" s="334">
        <v>24550.627086666664</v>
      </c>
      <c r="I46" s="323"/>
      <c r="J46" s="324">
        <v>15.75</v>
      </c>
      <c r="K46" s="324">
        <v>15</v>
      </c>
      <c r="L46" s="324">
        <v>15</v>
      </c>
      <c r="M46" s="323"/>
      <c r="N46" s="325" t="s">
        <v>192</v>
      </c>
      <c r="O46" s="323"/>
      <c r="P46" s="326" t="s">
        <v>182</v>
      </c>
      <c r="Q46" s="327"/>
      <c r="R46" s="320">
        <v>323894.65629999997</v>
      </c>
      <c r="S46" s="320">
        <v>320836.71879999997</v>
      </c>
      <c r="T46" s="320">
        <v>368259.40629999997</v>
      </c>
      <c r="U46" s="321">
        <v>1012990.7814</v>
      </c>
      <c r="W46" s="329"/>
      <c r="X46" s="329"/>
    </row>
    <row r="47" spans="1:24" s="328" customFormat="1" ht="12" customHeight="1">
      <c r="A47" s="322" t="s">
        <v>173</v>
      </c>
      <c r="B47" s="205" t="s">
        <v>194</v>
      </c>
      <c r="C47" s="323">
        <v>1</v>
      </c>
      <c r="D47" s="205" t="s">
        <v>191</v>
      </c>
      <c r="E47" s="323"/>
      <c r="F47" s="334">
        <v>17183.30312</v>
      </c>
      <c r="G47" s="334">
        <v>16953.792160000001</v>
      </c>
      <c r="H47" s="334">
        <v>19242.885920000001</v>
      </c>
      <c r="I47" s="323"/>
      <c r="J47" s="324">
        <v>1.25</v>
      </c>
      <c r="K47" s="324">
        <v>1.25</v>
      </c>
      <c r="L47" s="324">
        <v>1.25</v>
      </c>
      <c r="M47" s="323"/>
      <c r="N47" s="325" t="s">
        <v>192</v>
      </c>
      <c r="O47" s="323"/>
      <c r="P47" s="326" t="s">
        <v>186</v>
      </c>
      <c r="Q47" s="327"/>
      <c r="R47" s="320">
        <v>21479.1289</v>
      </c>
      <c r="S47" s="320">
        <v>21192.2402</v>
      </c>
      <c r="T47" s="320">
        <v>24053.607400000001</v>
      </c>
      <c r="U47" s="321">
        <v>66724.97649999999</v>
      </c>
      <c r="W47" s="329"/>
      <c r="X47" s="329"/>
    </row>
    <row r="48" spans="1:24" s="328" customFormat="1" ht="12" customHeight="1">
      <c r="A48" s="322" t="s">
        <v>173</v>
      </c>
      <c r="B48" s="205" t="s">
        <v>194</v>
      </c>
      <c r="C48" s="323">
        <v>1</v>
      </c>
      <c r="D48" s="205" t="s">
        <v>191</v>
      </c>
      <c r="E48" s="323"/>
      <c r="F48" s="334">
        <v>21467.522314285714</v>
      </c>
      <c r="G48" s="334">
        <v>21180.790171428573</v>
      </c>
      <c r="H48" s="334">
        <v>24050.218742857141</v>
      </c>
      <c r="I48" s="323"/>
      <c r="J48" s="324">
        <v>3.5</v>
      </c>
      <c r="K48" s="324">
        <v>3.5</v>
      </c>
      <c r="L48" s="324">
        <v>3.5</v>
      </c>
      <c r="M48" s="323"/>
      <c r="N48" s="325" t="s">
        <v>192</v>
      </c>
      <c r="O48" s="323"/>
      <c r="P48" s="326" t="s">
        <v>183</v>
      </c>
      <c r="Q48" s="327"/>
      <c r="R48" s="320">
        <v>75136.328099999999</v>
      </c>
      <c r="S48" s="320">
        <v>74132.765599999999</v>
      </c>
      <c r="T48" s="320">
        <v>84175.765599999999</v>
      </c>
      <c r="U48" s="321">
        <v>233444.85930000001</v>
      </c>
      <c r="W48" s="329"/>
      <c r="X48" s="329"/>
    </row>
    <row r="49" spans="1:24" s="328" customFormat="1" ht="12" customHeight="1">
      <c r="A49" s="322" t="s">
        <v>173</v>
      </c>
      <c r="B49" s="205" t="s">
        <v>194</v>
      </c>
      <c r="C49" s="323">
        <v>1</v>
      </c>
      <c r="D49" s="205" t="s">
        <v>191</v>
      </c>
      <c r="E49" s="323"/>
      <c r="F49" s="334">
        <v>16786.265650000001</v>
      </c>
      <c r="G49" s="334">
        <v>16562.0586</v>
      </c>
      <c r="H49" s="334">
        <v>18763.1914</v>
      </c>
      <c r="I49" s="323"/>
      <c r="J49" s="324">
        <v>2</v>
      </c>
      <c r="K49" s="324">
        <v>2</v>
      </c>
      <c r="L49" s="324">
        <v>2</v>
      </c>
      <c r="M49" s="323"/>
      <c r="N49" s="325" t="s">
        <v>192</v>
      </c>
      <c r="O49" s="323"/>
      <c r="P49" s="326" t="s">
        <v>188</v>
      </c>
      <c r="Q49" s="327"/>
      <c r="R49" s="320">
        <v>33572.531300000002</v>
      </c>
      <c r="S49" s="320">
        <v>33124.117200000001</v>
      </c>
      <c r="T49" s="320">
        <v>37526.382799999999</v>
      </c>
      <c r="U49" s="321">
        <v>104223.0313</v>
      </c>
      <c r="W49" s="329"/>
      <c r="X49" s="329"/>
    </row>
    <row r="50" spans="1:24" s="328" customFormat="1" ht="12" customHeight="1">
      <c r="A50" s="322" t="s">
        <v>173</v>
      </c>
      <c r="B50" s="205" t="s">
        <v>194</v>
      </c>
      <c r="C50" s="323">
        <v>1</v>
      </c>
      <c r="D50" s="205" t="s">
        <v>191</v>
      </c>
      <c r="E50" s="323"/>
      <c r="F50" s="334">
        <v>21999.550800000001</v>
      </c>
      <c r="G50" s="334">
        <v>21705.710950000001</v>
      </c>
      <c r="H50" s="334">
        <v>24601.322250000001</v>
      </c>
      <c r="I50" s="323"/>
      <c r="J50" s="324">
        <v>2</v>
      </c>
      <c r="K50" s="324">
        <v>2</v>
      </c>
      <c r="L50" s="324">
        <v>2</v>
      </c>
      <c r="M50" s="323"/>
      <c r="N50" s="325" t="s">
        <v>192</v>
      </c>
      <c r="O50" s="323"/>
      <c r="P50" s="326" t="s">
        <v>189</v>
      </c>
      <c r="Q50" s="327"/>
      <c r="R50" s="320">
        <v>43999.101600000002</v>
      </c>
      <c r="S50" s="320">
        <v>43411.421900000001</v>
      </c>
      <c r="T50" s="320">
        <v>49202.644500000002</v>
      </c>
      <c r="U50" s="321">
        <v>136613.16800000001</v>
      </c>
      <c r="W50" s="329"/>
      <c r="X50" s="329"/>
    </row>
    <row r="51" spans="1:24" s="328" customFormat="1" ht="12" customHeight="1">
      <c r="A51" s="322" t="s">
        <v>173</v>
      </c>
      <c r="B51" s="205" t="s">
        <v>195</v>
      </c>
      <c r="C51" s="323">
        <v>1</v>
      </c>
      <c r="D51" s="205" t="s">
        <v>191</v>
      </c>
      <c r="E51" s="323"/>
      <c r="F51" s="334">
        <v>19504.204545454544</v>
      </c>
      <c r="G51" s="334">
        <v>19243.694618181817</v>
      </c>
      <c r="H51" s="334">
        <v>21832.644872727273</v>
      </c>
      <c r="I51" s="323"/>
      <c r="J51" s="324">
        <v>2.75</v>
      </c>
      <c r="K51" s="324">
        <v>2.75</v>
      </c>
      <c r="L51" s="324">
        <v>2.75</v>
      </c>
      <c r="M51" s="323"/>
      <c r="N51" s="325" t="s">
        <v>192</v>
      </c>
      <c r="O51" s="323"/>
      <c r="P51" s="326" t="s">
        <v>180</v>
      </c>
      <c r="Q51" s="327"/>
      <c r="R51" s="320">
        <v>53636.5625</v>
      </c>
      <c r="S51" s="320">
        <v>52920.160199999998</v>
      </c>
      <c r="T51" s="320">
        <v>60039.773399999998</v>
      </c>
      <c r="U51" s="321">
        <v>166596.49609999999</v>
      </c>
      <c r="W51" s="329"/>
      <c r="X51" s="329"/>
    </row>
    <row r="52" spans="1:24" s="328" customFormat="1" ht="12" customHeight="1">
      <c r="A52" s="322" t="s">
        <v>173</v>
      </c>
      <c r="B52" s="205" t="s">
        <v>195</v>
      </c>
      <c r="C52" s="323">
        <v>1</v>
      </c>
      <c r="D52" s="205" t="s">
        <v>191</v>
      </c>
      <c r="E52" s="323"/>
      <c r="F52" s="334">
        <v>21351.909502262442</v>
      </c>
      <c r="G52" s="334">
        <v>27738.002222222221</v>
      </c>
      <c r="H52" s="334">
        <v>24586.457777777778</v>
      </c>
      <c r="I52" s="323"/>
      <c r="J52" s="324">
        <v>55.25</v>
      </c>
      <c r="K52" s="324">
        <v>56.25</v>
      </c>
      <c r="L52" s="324">
        <v>56.25</v>
      </c>
      <c r="M52" s="323"/>
      <c r="N52" s="325" t="s">
        <v>192</v>
      </c>
      <c r="O52" s="323"/>
      <c r="P52" s="326" t="s">
        <v>176</v>
      </c>
      <c r="Q52" s="327"/>
      <c r="R52" s="320">
        <v>1179693</v>
      </c>
      <c r="S52" s="320">
        <v>1560262.625</v>
      </c>
      <c r="T52" s="320">
        <v>1382988.25</v>
      </c>
      <c r="U52" s="321">
        <v>4122943.875</v>
      </c>
      <c r="W52" s="329"/>
      <c r="X52" s="329"/>
    </row>
    <row r="53" spans="1:24" s="328" customFormat="1" ht="12" customHeight="1">
      <c r="A53" s="322" t="s">
        <v>173</v>
      </c>
      <c r="B53" s="205" t="s">
        <v>195</v>
      </c>
      <c r="C53" s="323">
        <v>1</v>
      </c>
      <c r="D53" s="205" t="s">
        <v>191</v>
      </c>
      <c r="E53" s="323"/>
      <c r="F53" s="334">
        <v>21544.076010810812</v>
      </c>
      <c r="G53" s="334">
        <v>21256.319254054055</v>
      </c>
      <c r="H53" s="334">
        <v>24807.63851891892</v>
      </c>
      <c r="I53" s="323"/>
      <c r="J53" s="324">
        <v>9.25</v>
      </c>
      <c r="K53" s="324">
        <v>9.25</v>
      </c>
      <c r="L53" s="324">
        <v>9.25</v>
      </c>
      <c r="M53" s="323"/>
      <c r="N53" s="325" t="s">
        <v>192</v>
      </c>
      <c r="O53" s="323"/>
      <c r="P53" s="326" t="s">
        <v>181</v>
      </c>
      <c r="Q53" s="327"/>
      <c r="R53" s="320">
        <v>199282.70310000001</v>
      </c>
      <c r="S53" s="320">
        <v>196620.95310000001</v>
      </c>
      <c r="T53" s="320">
        <v>229470.6563</v>
      </c>
      <c r="U53" s="321">
        <v>625374.3125</v>
      </c>
      <c r="W53" s="329"/>
      <c r="X53" s="329"/>
    </row>
    <row r="54" spans="1:24" s="328" customFormat="1" ht="12" customHeight="1">
      <c r="A54" s="322" t="s">
        <v>173</v>
      </c>
      <c r="B54" s="205" t="s">
        <v>195</v>
      </c>
      <c r="C54" s="323">
        <v>1</v>
      </c>
      <c r="D54" s="205" t="s">
        <v>191</v>
      </c>
      <c r="E54" s="323"/>
      <c r="F54" s="334">
        <v>21258.764325</v>
      </c>
      <c r="G54" s="334">
        <v>20974.8203125</v>
      </c>
      <c r="H54" s="334">
        <v>23917.315104166668</v>
      </c>
      <c r="I54" s="323"/>
      <c r="J54" s="324">
        <v>24</v>
      </c>
      <c r="K54" s="324">
        <v>24</v>
      </c>
      <c r="L54" s="324">
        <v>24</v>
      </c>
      <c r="M54" s="323"/>
      <c r="N54" s="325" t="s">
        <v>192</v>
      </c>
      <c r="O54" s="323"/>
      <c r="P54" s="326" t="s">
        <v>182</v>
      </c>
      <c r="Q54" s="327"/>
      <c r="R54" s="320">
        <v>510210.34380000003</v>
      </c>
      <c r="S54" s="320">
        <v>503395.6875</v>
      </c>
      <c r="T54" s="320">
        <v>574015.5625</v>
      </c>
      <c r="U54" s="321">
        <v>1587621.5937999999</v>
      </c>
      <c r="W54" s="329"/>
      <c r="X54" s="329"/>
    </row>
    <row r="55" spans="1:24" s="328" customFormat="1" ht="12" customHeight="1">
      <c r="A55" s="322" t="s">
        <v>173</v>
      </c>
      <c r="B55" s="205" t="s">
        <v>195</v>
      </c>
      <c r="C55" s="323">
        <v>1</v>
      </c>
      <c r="D55" s="205" t="s">
        <v>191</v>
      </c>
      <c r="E55" s="323"/>
      <c r="F55" s="334">
        <v>30714.981799999998</v>
      </c>
      <c r="G55" s="334">
        <v>30433.190133333334</v>
      </c>
      <c r="H55" s="334">
        <v>35931.552066666663</v>
      </c>
      <c r="I55" s="323"/>
      <c r="J55" s="324">
        <v>1.5</v>
      </c>
      <c r="K55" s="324">
        <v>1.5</v>
      </c>
      <c r="L55" s="324">
        <v>1.5</v>
      </c>
      <c r="M55" s="323"/>
      <c r="N55" s="325" t="s">
        <v>192</v>
      </c>
      <c r="O55" s="323"/>
      <c r="P55" s="326" t="s">
        <v>186</v>
      </c>
      <c r="Q55" s="327"/>
      <c r="R55" s="320">
        <v>46072.472699999998</v>
      </c>
      <c r="S55" s="320">
        <v>45649.785199999998</v>
      </c>
      <c r="T55" s="320">
        <v>53897.328099999999</v>
      </c>
      <c r="U55" s="321">
        <v>145619.58600000001</v>
      </c>
      <c r="W55" s="329"/>
      <c r="X55" s="329"/>
    </row>
    <row r="56" spans="1:24" s="328" customFormat="1" ht="12" customHeight="1">
      <c r="A56" s="322" t="s">
        <v>173</v>
      </c>
      <c r="B56" s="205" t="s">
        <v>195</v>
      </c>
      <c r="C56" s="323">
        <v>1</v>
      </c>
      <c r="D56" s="205" t="s">
        <v>191</v>
      </c>
      <c r="E56" s="323"/>
      <c r="F56" s="334">
        <v>19855.550766666667</v>
      </c>
      <c r="G56" s="334">
        <v>19590.348966666668</v>
      </c>
      <c r="H56" s="334">
        <v>23559.484366666667</v>
      </c>
      <c r="I56" s="323"/>
      <c r="J56" s="324">
        <v>3</v>
      </c>
      <c r="K56" s="324">
        <v>3</v>
      </c>
      <c r="L56" s="324">
        <v>3</v>
      </c>
      <c r="M56" s="323"/>
      <c r="N56" s="325" t="s">
        <v>192</v>
      </c>
      <c r="O56" s="323"/>
      <c r="P56" s="326" t="s">
        <v>183</v>
      </c>
      <c r="Q56" s="327"/>
      <c r="R56" s="320">
        <v>59566.652300000002</v>
      </c>
      <c r="S56" s="320">
        <v>58771.046900000001</v>
      </c>
      <c r="T56" s="320">
        <v>70678.453099999999</v>
      </c>
      <c r="U56" s="321">
        <v>189016.15230000002</v>
      </c>
      <c r="W56" s="329"/>
      <c r="X56" s="329"/>
    </row>
    <row r="57" spans="1:24" s="328" customFormat="1" ht="12" customHeight="1">
      <c r="A57" s="322" t="s">
        <v>173</v>
      </c>
      <c r="B57" s="205" t="s">
        <v>195</v>
      </c>
      <c r="C57" s="323">
        <v>1</v>
      </c>
      <c r="D57" s="205" t="s">
        <v>191</v>
      </c>
      <c r="E57" s="323"/>
      <c r="F57" s="334">
        <v>20474.908485714284</v>
      </c>
      <c r="G57" s="334">
        <v>20201.433028571428</v>
      </c>
      <c r="H57" s="334">
        <v>22900.897314285714</v>
      </c>
      <c r="I57" s="323"/>
      <c r="J57" s="324">
        <v>3.5</v>
      </c>
      <c r="K57" s="324">
        <v>3.5</v>
      </c>
      <c r="L57" s="324">
        <v>3.5</v>
      </c>
      <c r="M57" s="323"/>
      <c r="N57" s="325" t="s">
        <v>192</v>
      </c>
      <c r="O57" s="323"/>
      <c r="P57" s="326" t="s">
        <v>188</v>
      </c>
      <c r="Q57" s="327"/>
      <c r="R57" s="320">
        <v>71662.179699999993</v>
      </c>
      <c r="S57" s="320">
        <v>70705.015599999999</v>
      </c>
      <c r="T57" s="320">
        <v>80153.140599999999</v>
      </c>
      <c r="U57" s="321">
        <v>222520.33590000001</v>
      </c>
      <c r="W57" s="329"/>
      <c r="X57" s="329"/>
    </row>
    <row r="58" spans="1:24" s="328" customFormat="1" ht="12" customHeight="1">
      <c r="A58" s="322" t="s">
        <v>173</v>
      </c>
      <c r="B58" s="205" t="s">
        <v>195</v>
      </c>
      <c r="C58" s="323">
        <v>1</v>
      </c>
      <c r="D58" s="205" t="s">
        <v>191</v>
      </c>
      <c r="E58" s="323"/>
      <c r="F58" s="334">
        <v>22186.8066</v>
      </c>
      <c r="G58" s="334">
        <v>21890.466799999998</v>
      </c>
      <c r="H58" s="334">
        <v>24811.974600000001</v>
      </c>
      <c r="I58" s="323"/>
      <c r="J58" s="324">
        <v>0.5</v>
      </c>
      <c r="K58" s="324">
        <v>0.5</v>
      </c>
      <c r="L58" s="324">
        <v>0.5</v>
      </c>
      <c r="M58" s="323"/>
      <c r="N58" s="325" t="s">
        <v>192</v>
      </c>
      <c r="O58" s="323"/>
      <c r="P58" s="326" t="s">
        <v>189</v>
      </c>
      <c r="Q58" s="327"/>
      <c r="R58" s="320">
        <v>11093.4033</v>
      </c>
      <c r="S58" s="320">
        <v>10945.233399999999</v>
      </c>
      <c r="T58" s="320">
        <v>12405.987300000001</v>
      </c>
      <c r="U58" s="321">
        <v>34444.623999999996</v>
      </c>
      <c r="W58" s="329"/>
      <c r="X58" s="329"/>
    </row>
    <row r="59" spans="1:24" s="328" customFormat="1" ht="12" customHeight="1">
      <c r="A59" s="322" t="s">
        <v>173</v>
      </c>
      <c r="B59" s="205" t="s">
        <v>196</v>
      </c>
      <c r="C59" s="323">
        <v>1</v>
      </c>
      <c r="D59" s="205" t="s">
        <v>191</v>
      </c>
      <c r="E59" s="323"/>
      <c r="F59" s="334">
        <v>32273.842307692306</v>
      </c>
      <c r="G59" s="334">
        <v>31537.550442105261</v>
      </c>
      <c r="H59" s="334">
        <v>39679.700819672129</v>
      </c>
      <c r="I59" s="323"/>
      <c r="J59" s="324">
        <v>16.25</v>
      </c>
      <c r="K59" s="324">
        <v>14.25</v>
      </c>
      <c r="L59" s="324">
        <v>15.25</v>
      </c>
      <c r="M59" s="323"/>
      <c r="N59" s="325" t="s">
        <v>192</v>
      </c>
      <c r="O59" s="323"/>
      <c r="P59" s="326" t="s">
        <v>180</v>
      </c>
      <c r="Q59" s="327"/>
      <c r="R59" s="320">
        <v>524449.9375</v>
      </c>
      <c r="S59" s="320">
        <v>449410.09379999997</v>
      </c>
      <c r="T59" s="320">
        <v>605115.4375</v>
      </c>
      <c r="U59" s="321">
        <v>1578975.4687999999</v>
      </c>
      <c r="W59" s="329"/>
      <c r="X59" s="329"/>
    </row>
    <row r="60" spans="1:24" s="328" customFormat="1" ht="12" customHeight="1">
      <c r="A60" s="322" t="s">
        <v>173</v>
      </c>
      <c r="B60" s="205" t="s">
        <v>196</v>
      </c>
      <c r="C60" s="323">
        <v>1</v>
      </c>
      <c r="D60" s="205" t="s">
        <v>191</v>
      </c>
      <c r="E60" s="323"/>
      <c r="F60" s="334">
        <v>26484.34597156398</v>
      </c>
      <c r="G60" s="334">
        <v>26084.552132701421</v>
      </c>
      <c r="H60" s="334">
        <v>29312.614077669903</v>
      </c>
      <c r="I60" s="323"/>
      <c r="J60" s="324">
        <v>52.75</v>
      </c>
      <c r="K60" s="324">
        <v>52.75</v>
      </c>
      <c r="L60" s="324">
        <v>51.5</v>
      </c>
      <c r="M60" s="323"/>
      <c r="N60" s="325" t="s">
        <v>192</v>
      </c>
      <c r="O60" s="323"/>
      <c r="P60" s="326" t="s">
        <v>176</v>
      </c>
      <c r="Q60" s="327"/>
      <c r="R60" s="320">
        <v>1397049.25</v>
      </c>
      <c r="S60" s="320">
        <v>1375960.125</v>
      </c>
      <c r="T60" s="320">
        <v>1509599.625</v>
      </c>
      <c r="U60" s="321">
        <v>4282609</v>
      </c>
      <c r="W60" s="329"/>
      <c r="X60" s="329"/>
    </row>
    <row r="61" spans="1:24" s="328" customFormat="1" ht="12" customHeight="1">
      <c r="A61" s="322" t="s">
        <v>173</v>
      </c>
      <c r="B61" s="205" t="s">
        <v>196</v>
      </c>
      <c r="C61" s="323">
        <v>1</v>
      </c>
      <c r="D61" s="205" t="s">
        <v>191</v>
      </c>
      <c r="E61" s="323"/>
      <c r="F61" s="334">
        <v>34906.660714285717</v>
      </c>
      <c r="G61" s="334">
        <v>34460.90774285714</v>
      </c>
      <c r="H61" s="334">
        <v>38781.195652173912</v>
      </c>
      <c r="I61" s="323"/>
      <c r="J61" s="324">
        <v>10.5</v>
      </c>
      <c r="K61" s="324">
        <v>10.5</v>
      </c>
      <c r="L61" s="324">
        <v>11.5</v>
      </c>
      <c r="M61" s="323"/>
      <c r="N61" s="325" t="s">
        <v>192</v>
      </c>
      <c r="O61" s="323"/>
      <c r="P61" s="326" t="s">
        <v>181</v>
      </c>
      <c r="Q61" s="327"/>
      <c r="R61" s="320">
        <v>366519.93750000006</v>
      </c>
      <c r="S61" s="320">
        <v>361839.53129999997</v>
      </c>
      <c r="T61" s="320">
        <v>445983.75</v>
      </c>
      <c r="U61" s="321">
        <v>1174343.2187999999</v>
      </c>
      <c r="W61" s="329"/>
      <c r="X61" s="329"/>
    </row>
    <row r="62" spans="1:24" s="328" customFormat="1" ht="12" customHeight="1">
      <c r="A62" s="322" t="s">
        <v>173</v>
      </c>
      <c r="B62" s="205" t="s">
        <v>196</v>
      </c>
      <c r="C62" s="323">
        <v>1</v>
      </c>
      <c r="D62" s="205" t="s">
        <v>191</v>
      </c>
      <c r="E62" s="323"/>
      <c r="F62" s="334">
        <v>34740.223880597012</v>
      </c>
      <c r="G62" s="334">
        <v>34330.776119402988</v>
      </c>
      <c r="H62" s="334">
        <v>47507.086956521736</v>
      </c>
      <c r="I62" s="323"/>
      <c r="J62" s="324">
        <v>33.5</v>
      </c>
      <c r="K62" s="324">
        <v>33.5</v>
      </c>
      <c r="L62" s="324">
        <v>34.5</v>
      </c>
      <c r="M62" s="323"/>
      <c r="N62" s="325" t="s">
        <v>192</v>
      </c>
      <c r="O62" s="323"/>
      <c r="P62" s="326" t="s">
        <v>182</v>
      </c>
      <c r="Q62" s="327"/>
      <c r="R62" s="320">
        <v>1163797.5</v>
      </c>
      <c r="S62" s="320">
        <v>1150081</v>
      </c>
      <c r="T62" s="320">
        <v>1638994.5</v>
      </c>
      <c r="U62" s="321">
        <v>3952873</v>
      </c>
      <c r="W62" s="329"/>
      <c r="X62" s="329"/>
    </row>
    <row r="63" spans="1:24" s="328" customFormat="1" ht="12" customHeight="1">
      <c r="A63" s="322" t="s">
        <v>173</v>
      </c>
      <c r="B63" s="205" t="s">
        <v>196</v>
      </c>
      <c r="C63" s="323">
        <v>1</v>
      </c>
      <c r="D63" s="205" t="s">
        <v>191</v>
      </c>
      <c r="E63" s="323"/>
      <c r="F63" s="334">
        <v>40301.953099999999</v>
      </c>
      <c r="G63" s="334">
        <v>39884.593800000002</v>
      </c>
      <c r="H63" s="334">
        <v>47994.691400000003</v>
      </c>
      <c r="I63" s="323"/>
      <c r="J63" s="324">
        <v>1</v>
      </c>
      <c r="K63" s="324">
        <v>1</v>
      </c>
      <c r="L63" s="324">
        <v>1</v>
      </c>
      <c r="M63" s="323"/>
      <c r="N63" s="325" t="s">
        <v>192</v>
      </c>
      <c r="O63" s="323"/>
      <c r="P63" s="326" t="s">
        <v>197</v>
      </c>
      <c r="Q63" s="327"/>
      <c r="R63" s="320">
        <v>40301.953099999999</v>
      </c>
      <c r="S63" s="320">
        <v>39884.593800000002</v>
      </c>
      <c r="T63" s="320">
        <v>47994.691400000003</v>
      </c>
      <c r="U63" s="321">
        <v>128181.2383</v>
      </c>
      <c r="W63" s="329"/>
      <c r="X63" s="329"/>
    </row>
    <row r="64" spans="1:24" s="328" customFormat="1" ht="12" customHeight="1">
      <c r="A64" s="322" t="s">
        <v>173</v>
      </c>
      <c r="B64" s="205" t="s">
        <v>196</v>
      </c>
      <c r="C64" s="323">
        <v>1</v>
      </c>
      <c r="D64" s="205" t="s">
        <v>191</v>
      </c>
      <c r="E64" s="323"/>
      <c r="F64" s="334">
        <v>32787.447933333337</v>
      </c>
      <c r="G64" s="334">
        <v>32421.203133333333</v>
      </c>
      <c r="H64" s="334">
        <v>37782.447933333337</v>
      </c>
      <c r="I64" s="323"/>
      <c r="J64" s="324">
        <v>3</v>
      </c>
      <c r="K64" s="324">
        <v>3</v>
      </c>
      <c r="L64" s="324">
        <v>3</v>
      </c>
      <c r="M64" s="323"/>
      <c r="N64" s="325" t="s">
        <v>192</v>
      </c>
      <c r="O64" s="323"/>
      <c r="P64" s="326" t="s">
        <v>186</v>
      </c>
      <c r="Q64" s="327"/>
      <c r="R64" s="320">
        <v>98362.343800000002</v>
      </c>
      <c r="S64" s="320">
        <v>97263.609400000001</v>
      </c>
      <c r="T64" s="320">
        <v>113347.3438</v>
      </c>
      <c r="U64" s="321">
        <v>308973.29700000002</v>
      </c>
      <c r="W64" s="329"/>
      <c r="X64" s="329"/>
    </row>
    <row r="65" spans="1:24" s="328" customFormat="1" ht="12" customHeight="1">
      <c r="A65" s="322" t="s">
        <v>173</v>
      </c>
      <c r="B65" s="205" t="s">
        <v>196</v>
      </c>
      <c r="C65" s="323">
        <v>1</v>
      </c>
      <c r="D65" s="205" t="s">
        <v>191</v>
      </c>
      <c r="E65" s="323"/>
      <c r="F65" s="334">
        <v>37131.52717391304</v>
      </c>
      <c r="G65" s="334">
        <v>37538.52717391304</v>
      </c>
      <c r="H65" s="334">
        <v>42866.880434782608</v>
      </c>
      <c r="I65" s="323"/>
      <c r="J65" s="324">
        <v>11.5</v>
      </c>
      <c r="K65" s="324">
        <v>11.5</v>
      </c>
      <c r="L65" s="324">
        <v>11.5</v>
      </c>
      <c r="M65" s="323"/>
      <c r="N65" s="325" t="s">
        <v>192</v>
      </c>
      <c r="O65" s="323"/>
      <c r="P65" s="326" t="s">
        <v>183</v>
      </c>
      <c r="Q65" s="327"/>
      <c r="R65" s="320">
        <v>427012.56249999994</v>
      </c>
      <c r="S65" s="320">
        <v>431693.06249999994</v>
      </c>
      <c r="T65" s="320">
        <v>492969.125</v>
      </c>
      <c r="U65" s="321">
        <v>1351674.75</v>
      </c>
      <c r="W65" s="329"/>
      <c r="X65" s="329"/>
    </row>
    <row r="66" spans="1:24" s="328" customFormat="1" ht="12" customHeight="1">
      <c r="A66" s="322" t="s">
        <v>173</v>
      </c>
      <c r="B66" s="205" t="s">
        <v>196</v>
      </c>
      <c r="C66" s="323">
        <v>1</v>
      </c>
      <c r="D66" s="205" t="s">
        <v>191</v>
      </c>
      <c r="E66" s="323"/>
      <c r="F66" s="334">
        <v>42128.621879999999</v>
      </c>
      <c r="G66" s="334">
        <v>41565.928120000004</v>
      </c>
      <c r="H66" s="334">
        <v>46341.562519999999</v>
      </c>
      <c r="I66" s="323"/>
      <c r="J66" s="324">
        <v>2.5</v>
      </c>
      <c r="K66" s="324">
        <v>2.5</v>
      </c>
      <c r="L66" s="324">
        <v>2.5</v>
      </c>
      <c r="M66" s="323"/>
      <c r="N66" s="325" t="s">
        <v>192</v>
      </c>
      <c r="O66" s="323"/>
      <c r="P66" s="326" t="s">
        <v>188</v>
      </c>
      <c r="Q66" s="327"/>
      <c r="R66" s="320">
        <v>105321.55469999999</v>
      </c>
      <c r="S66" s="320">
        <v>103914.82030000001</v>
      </c>
      <c r="T66" s="320">
        <v>115853.9063</v>
      </c>
      <c r="U66" s="321">
        <v>325090.28130000003</v>
      </c>
      <c r="W66" s="329"/>
      <c r="X66" s="329"/>
    </row>
    <row r="67" spans="1:24" s="328" customFormat="1" ht="12" customHeight="1">
      <c r="A67" s="322" t="s">
        <v>173</v>
      </c>
      <c r="B67" s="205" t="s">
        <v>196</v>
      </c>
      <c r="C67" s="323">
        <v>1</v>
      </c>
      <c r="D67" s="205" t="s">
        <v>191</v>
      </c>
      <c r="E67" s="323"/>
      <c r="F67" s="334">
        <v>24317.107644444444</v>
      </c>
      <c r="G67" s="334">
        <v>23992.312488888889</v>
      </c>
      <c r="H67" s="334">
        <v>27208.411466666665</v>
      </c>
      <c r="I67" s="323"/>
      <c r="J67" s="324">
        <v>2.25</v>
      </c>
      <c r="K67" s="324">
        <v>2.25</v>
      </c>
      <c r="L67" s="324">
        <v>2.25</v>
      </c>
      <c r="M67" s="323"/>
      <c r="N67" s="325" t="s">
        <v>192</v>
      </c>
      <c r="O67" s="323"/>
      <c r="P67" s="326" t="s">
        <v>198</v>
      </c>
      <c r="Q67" s="327"/>
      <c r="R67" s="320">
        <v>54713.492200000001</v>
      </c>
      <c r="S67" s="320">
        <v>53982.703099999999</v>
      </c>
      <c r="T67" s="320">
        <v>61218.925799999997</v>
      </c>
      <c r="U67" s="321">
        <v>169915.12109999999</v>
      </c>
      <c r="W67" s="329"/>
      <c r="X67" s="329"/>
    </row>
    <row r="68" spans="1:24" s="328" customFormat="1" ht="12" customHeight="1">
      <c r="A68" s="322" t="s">
        <v>173</v>
      </c>
      <c r="B68" s="205" t="s">
        <v>196</v>
      </c>
      <c r="C68" s="323">
        <v>1</v>
      </c>
      <c r="D68" s="205" t="s">
        <v>191</v>
      </c>
      <c r="E68" s="323"/>
      <c r="F68" s="334">
        <v>32956.590639999995</v>
      </c>
      <c r="G68" s="334">
        <v>30936.79376</v>
      </c>
      <c r="H68" s="334">
        <v>35037.775000000001</v>
      </c>
      <c r="I68" s="323"/>
      <c r="J68" s="324">
        <v>2.5</v>
      </c>
      <c r="K68" s="324">
        <v>2.5</v>
      </c>
      <c r="L68" s="324">
        <v>2.5</v>
      </c>
      <c r="M68" s="323"/>
      <c r="N68" s="325" t="s">
        <v>192</v>
      </c>
      <c r="O68" s="323"/>
      <c r="P68" s="326" t="s">
        <v>189</v>
      </c>
      <c r="Q68" s="327"/>
      <c r="R68" s="320">
        <v>82391.476599999995</v>
      </c>
      <c r="S68" s="320">
        <v>77341.984400000001</v>
      </c>
      <c r="T68" s="320">
        <v>87594.4375</v>
      </c>
      <c r="U68" s="321">
        <v>247327.89850000001</v>
      </c>
      <c r="W68" s="329"/>
      <c r="X68" s="329"/>
    </row>
    <row r="69" spans="1:24" s="328" customFormat="1" ht="12" customHeight="1">
      <c r="A69" s="322" t="s">
        <v>173</v>
      </c>
      <c r="B69" s="205" t="s">
        <v>199</v>
      </c>
      <c r="C69" s="323">
        <v>1</v>
      </c>
      <c r="D69" s="205" t="s">
        <v>191</v>
      </c>
      <c r="E69" s="323"/>
      <c r="F69" s="334">
        <v>40622.03125</v>
      </c>
      <c r="G69" s="334">
        <v>40888.942499999997</v>
      </c>
      <c r="H69" s="334">
        <v>46336.04</v>
      </c>
      <c r="I69" s="323"/>
      <c r="J69" s="324">
        <v>24</v>
      </c>
      <c r="K69" s="324">
        <v>25</v>
      </c>
      <c r="L69" s="324">
        <v>25</v>
      </c>
      <c r="M69" s="323"/>
      <c r="N69" s="325" t="s">
        <v>192</v>
      </c>
      <c r="O69" s="323"/>
      <c r="P69" s="326" t="s">
        <v>180</v>
      </c>
      <c r="Q69" s="327"/>
      <c r="R69" s="320">
        <v>974928.75</v>
      </c>
      <c r="S69" s="320">
        <v>1022223.5624999999</v>
      </c>
      <c r="T69" s="320">
        <v>1158401</v>
      </c>
      <c r="U69" s="321">
        <v>3155553.3125</v>
      </c>
      <c r="W69" s="329"/>
      <c r="X69" s="329"/>
    </row>
    <row r="70" spans="1:24" s="328" customFormat="1" ht="12" customHeight="1">
      <c r="A70" s="322" t="s">
        <v>173</v>
      </c>
      <c r="B70" s="205" t="s">
        <v>199</v>
      </c>
      <c r="C70" s="323">
        <v>1</v>
      </c>
      <c r="D70" s="205" t="s">
        <v>191</v>
      </c>
      <c r="E70" s="323"/>
      <c r="F70" s="334">
        <v>35347.424403183024</v>
      </c>
      <c r="G70" s="334">
        <v>36497.533156498677</v>
      </c>
      <c r="H70" s="334">
        <v>40383.913043478264</v>
      </c>
      <c r="I70" s="323"/>
      <c r="J70" s="324">
        <v>94.25</v>
      </c>
      <c r="K70" s="324">
        <v>94.25</v>
      </c>
      <c r="L70" s="324">
        <v>92</v>
      </c>
      <c r="M70" s="323"/>
      <c r="N70" s="325" t="s">
        <v>192</v>
      </c>
      <c r="O70" s="323"/>
      <c r="P70" s="326" t="s">
        <v>176</v>
      </c>
      <c r="Q70" s="327"/>
      <c r="R70" s="320">
        <v>3331494.75</v>
      </c>
      <c r="S70" s="320">
        <v>3439892.5000000005</v>
      </c>
      <c r="T70" s="320">
        <v>3715320.0000000005</v>
      </c>
      <c r="U70" s="321">
        <v>10486707.25</v>
      </c>
      <c r="W70" s="329"/>
      <c r="X70" s="329"/>
    </row>
    <row r="71" spans="1:24" s="328" customFormat="1" ht="12" customHeight="1">
      <c r="A71" s="322" t="s">
        <v>173</v>
      </c>
      <c r="B71" s="205" t="s">
        <v>199</v>
      </c>
      <c r="C71" s="323">
        <v>1</v>
      </c>
      <c r="D71" s="205" t="s">
        <v>191</v>
      </c>
      <c r="E71" s="323"/>
      <c r="F71" s="334">
        <v>35125.78289473684</v>
      </c>
      <c r="G71" s="334">
        <v>34482.331818181818</v>
      </c>
      <c r="H71" s="334">
        <v>38288.381578947367</v>
      </c>
      <c r="I71" s="323"/>
      <c r="J71" s="324">
        <v>28.5</v>
      </c>
      <c r="K71" s="324">
        <v>27.5</v>
      </c>
      <c r="L71" s="324">
        <v>28.5</v>
      </c>
      <c r="M71" s="323"/>
      <c r="N71" s="325" t="s">
        <v>192</v>
      </c>
      <c r="O71" s="323"/>
      <c r="P71" s="326" t="s">
        <v>181</v>
      </c>
      <c r="Q71" s="327"/>
      <c r="R71" s="320">
        <v>1001084.8124999999</v>
      </c>
      <c r="S71" s="320">
        <v>948264.125</v>
      </c>
      <c r="T71" s="320">
        <v>1091218.875</v>
      </c>
      <c r="U71" s="321">
        <v>3040567.8125</v>
      </c>
      <c r="W71" s="329"/>
      <c r="X71" s="329"/>
    </row>
    <row r="72" spans="1:24" s="328" customFormat="1" ht="12" customHeight="1">
      <c r="A72" s="322" t="s">
        <v>173</v>
      </c>
      <c r="B72" s="205" t="s">
        <v>199</v>
      </c>
      <c r="C72" s="323">
        <v>1</v>
      </c>
      <c r="D72" s="205" t="s">
        <v>191</v>
      </c>
      <c r="E72" s="323"/>
      <c r="F72" s="334">
        <v>37463.075949367092</v>
      </c>
      <c r="G72" s="334">
        <v>52608.777777777781</v>
      </c>
      <c r="H72" s="334">
        <v>43287.470779220777</v>
      </c>
      <c r="I72" s="323"/>
      <c r="J72" s="324">
        <v>39.5</v>
      </c>
      <c r="K72" s="324">
        <v>40.5</v>
      </c>
      <c r="L72" s="324">
        <v>38.5</v>
      </c>
      <c r="M72" s="323"/>
      <c r="N72" s="325" t="s">
        <v>192</v>
      </c>
      <c r="O72" s="323"/>
      <c r="P72" s="326" t="s">
        <v>182</v>
      </c>
      <c r="Q72" s="327"/>
      <c r="R72" s="320">
        <v>1479791.5000000002</v>
      </c>
      <c r="S72" s="320">
        <v>2130655.5</v>
      </c>
      <c r="T72" s="320">
        <v>1666567.625</v>
      </c>
      <c r="U72" s="321">
        <v>5277014.625</v>
      </c>
      <c r="W72" s="329"/>
      <c r="X72" s="329"/>
    </row>
    <row r="73" spans="1:24" s="328" customFormat="1" ht="12" customHeight="1">
      <c r="A73" s="322" t="s">
        <v>173</v>
      </c>
      <c r="B73" s="205" t="s">
        <v>199</v>
      </c>
      <c r="C73" s="323">
        <v>1</v>
      </c>
      <c r="D73" s="205" t="s">
        <v>191</v>
      </c>
      <c r="E73" s="323"/>
      <c r="F73" s="334">
        <v>46190.558599999997</v>
      </c>
      <c r="G73" s="334">
        <v>45822.625</v>
      </c>
      <c r="H73" s="334">
        <v>52597.261700000003</v>
      </c>
      <c r="I73" s="323"/>
      <c r="J73" s="324">
        <v>1</v>
      </c>
      <c r="K73" s="324">
        <v>1</v>
      </c>
      <c r="L73" s="324">
        <v>1</v>
      </c>
      <c r="M73" s="323"/>
      <c r="N73" s="325" t="s">
        <v>192</v>
      </c>
      <c r="O73" s="323"/>
      <c r="P73" s="326" t="s">
        <v>186</v>
      </c>
      <c r="Q73" s="327"/>
      <c r="R73" s="320">
        <v>46190.558599999997</v>
      </c>
      <c r="S73" s="320">
        <v>45822.625</v>
      </c>
      <c r="T73" s="320">
        <v>52597.261700000003</v>
      </c>
      <c r="U73" s="321">
        <v>144610.44529999999</v>
      </c>
      <c r="W73" s="329"/>
      <c r="X73" s="329"/>
    </row>
    <row r="74" spans="1:24" s="328" customFormat="1" ht="12" customHeight="1">
      <c r="A74" s="322" t="s">
        <v>173</v>
      </c>
      <c r="B74" s="205" t="s">
        <v>199</v>
      </c>
      <c r="C74" s="323">
        <v>1</v>
      </c>
      <c r="D74" s="205" t="s">
        <v>191</v>
      </c>
      <c r="E74" s="323"/>
      <c r="F74" s="334">
        <v>47015.51282051282</v>
      </c>
      <c r="G74" s="334">
        <v>41996.102564102563</v>
      </c>
      <c r="H74" s="334">
        <v>51868.23863636364</v>
      </c>
      <c r="I74" s="323"/>
      <c r="J74" s="324">
        <v>19.5</v>
      </c>
      <c r="K74" s="324">
        <v>19.5</v>
      </c>
      <c r="L74" s="324">
        <v>16.5</v>
      </c>
      <c r="M74" s="323"/>
      <c r="N74" s="325" t="s">
        <v>192</v>
      </c>
      <c r="O74" s="323"/>
      <c r="P74" s="326" t="s">
        <v>183</v>
      </c>
      <c r="Q74" s="327"/>
      <c r="R74" s="320">
        <v>916802.5</v>
      </c>
      <c r="S74" s="320">
        <v>818924</v>
      </c>
      <c r="T74" s="320">
        <v>855825.9375</v>
      </c>
      <c r="U74" s="321">
        <v>2591552.4375</v>
      </c>
      <c r="W74" s="329"/>
      <c r="X74" s="329"/>
    </row>
    <row r="75" spans="1:24" s="328" customFormat="1" ht="12" customHeight="1">
      <c r="A75" s="322" t="s">
        <v>173</v>
      </c>
      <c r="B75" s="205" t="s">
        <v>199</v>
      </c>
      <c r="C75" s="323">
        <v>1</v>
      </c>
      <c r="D75" s="205" t="s">
        <v>191</v>
      </c>
      <c r="E75" s="323"/>
      <c r="F75" s="334">
        <v>41262.084828571424</v>
      </c>
      <c r="G75" s="334">
        <v>40995.549114285714</v>
      </c>
      <c r="H75" s="334">
        <v>46625.151785714283</v>
      </c>
      <c r="I75" s="323"/>
      <c r="J75" s="324">
        <v>7</v>
      </c>
      <c r="K75" s="324">
        <v>7</v>
      </c>
      <c r="L75" s="324">
        <v>7</v>
      </c>
      <c r="M75" s="323"/>
      <c r="N75" s="325" t="s">
        <v>192</v>
      </c>
      <c r="O75" s="323"/>
      <c r="P75" s="326" t="s">
        <v>188</v>
      </c>
      <c r="Q75" s="327"/>
      <c r="R75" s="320">
        <v>288834.59379999997</v>
      </c>
      <c r="S75" s="320">
        <v>286968.84379999997</v>
      </c>
      <c r="T75" s="320">
        <v>326376.0625</v>
      </c>
      <c r="U75" s="321">
        <v>902179.50009999995</v>
      </c>
      <c r="W75" s="329"/>
      <c r="X75" s="329"/>
    </row>
    <row r="76" spans="1:24" s="328" customFormat="1" ht="12" customHeight="1">
      <c r="A76" s="322" t="s">
        <v>173</v>
      </c>
      <c r="B76" s="205" t="s">
        <v>199</v>
      </c>
      <c r="C76" s="323">
        <v>1</v>
      </c>
      <c r="D76" s="205" t="s">
        <v>191</v>
      </c>
      <c r="E76" s="323"/>
      <c r="F76" s="334">
        <v>28054.77457142857</v>
      </c>
      <c r="G76" s="334">
        <v>27680.058057142858</v>
      </c>
      <c r="H76" s="334">
        <v>31412.941942857142</v>
      </c>
      <c r="I76" s="323"/>
      <c r="J76" s="324">
        <v>1.75</v>
      </c>
      <c r="K76" s="324">
        <v>1.75</v>
      </c>
      <c r="L76" s="324">
        <v>1.75</v>
      </c>
      <c r="M76" s="323"/>
      <c r="N76" s="325" t="s">
        <v>192</v>
      </c>
      <c r="O76" s="323"/>
      <c r="P76" s="326" t="s">
        <v>189</v>
      </c>
      <c r="Q76" s="327"/>
      <c r="R76" s="320">
        <v>49095.855499999998</v>
      </c>
      <c r="S76" s="320">
        <v>48440.101600000002</v>
      </c>
      <c r="T76" s="320">
        <v>54972.648399999998</v>
      </c>
      <c r="U76" s="321">
        <v>152508.60550000001</v>
      </c>
      <c r="W76" s="329"/>
      <c r="X76" s="329"/>
    </row>
    <row r="77" spans="1:24" s="328" customFormat="1" ht="12" customHeight="1">
      <c r="A77" s="322" t="s">
        <v>173</v>
      </c>
      <c r="B77" s="205" t="s">
        <v>199</v>
      </c>
      <c r="C77" s="323">
        <v>1</v>
      </c>
      <c r="D77" s="205" t="s">
        <v>191</v>
      </c>
      <c r="E77" s="323"/>
      <c r="F77" s="334">
        <v>45463.6875</v>
      </c>
      <c r="G77" s="334">
        <v>0</v>
      </c>
      <c r="H77" s="334">
        <v>0</v>
      </c>
      <c r="I77" s="323"/>
      <c r="J77" s="324">
        <v>1</v>
      </c>
      <c r="K77" s="324">
        <v>0</v>
      </c>
      <c r="L77" s="324">
        <v>0</v>
      </c>
      <c r="M77" s="323"/>
      <c r="N77" s="325" t="s">
        <v>192</v>
      </c>
      <c r="O77" s="323"/>
      <c r="P77" s="326" t="s">
        <v>200</v>
      </c>
      <c r="Q77" s="327"/>
      <c r="R77" s="320">
        <v>45463.6875</v>
      </c>
      <c r="S77" s="320">
        <v>0</v>
      </c>
      <c r="T77" s="320">
        <v>0</v>
      </c>
      <c r="U77" s="321">
        <v>45463.6875</v>
      </c>
      <c r="W77" s="329"/>
      <c r="X77" s="329"/>
    </row>
    <row r="78" spans="1:24" s="328" customFormat="1" ht="12" customHeight="1">
      <c r="A78" s="322" t="s">
        <v>173</v>
      </c>
      <c r="B78" s="205" t="s">
        <v>201</v>
      </c>
      <c r="C78" s="323">
        <v>1</v>
      </c>
      <c r="D78" s="205" t="s">
        <v>191</v>
      </c>
      <c r="E78" s="323"/>
      <c r="F78" s="334">
        <v>53622.518691588783</v>
      </c>
      <c r="G78" s="334">
        <v>52939.296116504855</v>
      </c>
      <c r="H78" s="334">
        <v>57754.443925233645</v>
      </c>
      <c r="I78" s="323"/>
      <c r="J78" s="324">
        <v>26.75</v>
      </c>
      <c r="K78" s="324">
        <v>25.75</v>
      </c>
      <c r="L78" s="324">
        <v>26.75</v>
      </c>
      <c r="M78" s="323"/>
      <c r="N78" s="325" t="s">
        <v>192</v>
      </c>
      <c r="O78" s="323"/>
      <c r="P78" s="326" t="s">
        <v>180</v>
      </c>
      <c r="Q78" s="327"/>
      <c r="R78" s="320">
        <v>1434402.375</v>
      </c>
      <c r="S78" s="320">
        <v>1363186.875</v>
      </c>
      <c r="T78" s="320">
        <v>1544931.375</v>
      </c>
      <c r="U78" s="321">
        <v>4342520.625</v>
      </c>
      <c r="W78" s="329"/>
      <c r="X78" s="329"/>
    </row>
    <row r="79" spans="1:24" s="328" customFormat="1" ht="12" customHeight="1">
      <c r="A79" s="322" t="s">
        <v>173</v>
      </c>
      <c r="B79" s="205" t="s">
        <v>201</v>
      </c>
      <c r="C79" s="323">
        <v>1</v>
      </c>
      <c r="D79" s="205" t="s">
        <v>191</v>
      </c>
      <c r="E79" s="323"/>
      <c r="F79" s="334">
        <v>49878.640883977903</v>
      </c>
      <c r="G79" s="334">
        <v>49395.067796610172</v>
      </c>
      <c r="H79" s="334">
        <v>56008.283236994219</v>
      </c>
      <c r="I79" s="323"/>
      <c r="J79" s="324">
        <v>181</v>
      </c>
      <c r="K79" s="324">
        <v>177</v>
      </c>
      <c r="L79" s="324">
        <v>173</v>
      </c>
      <c r="M79" s="323"/>
      <c r="N79" s="325" t="s">
        <v>192</v>
      </c>
      <c r="O79" s="323"/>
      <c r="P79" s="326" t="s">
        <v>176</v>
      </c>
      <c r="Q79" s="327"/>
      <c r="R79" s="320">
        <v>9028034</v>
      </c>
      <c r="S79" s="320">
        <v>8742927</v>
      </c>
      <c r="T79" s="320">
        <v>9689433</v>
      </c>
      <c r="U79" s="321">
        <v>27460394</v>
      </c>
      <c r="W79" s="329"/>
      <c r="X79" s="329"/>
    </row>
    <row r="80" spans="1:24" s="328" customFormat="1" ht="12" customHeight="1">
      <c r="A80" s="322" t="s">
        <v>173</v>
      </c>
      <c r="B80" s="205" t="s">
        <v>201</v>
      </c>
      <c r="C80" s="323">
        <v>1</v>
      </c>
      <c r="D80" s="205" t="s">
        <v>191</v>
      </c>
      <c r="E80" s="323"/>
      <c r="F80" s="334">
        <v>46003.902439024387</v>
      </c>
      <c r="G80" s="334">
        <v>54239.630952380954</v>
      </c>
      <c r="H80" s="334">
        <v>49304.714285714283</v>
      </c>
      <c r="I80" s="323"/>
      <c r="J80" s="324">
        <v>41</v>
      </c>
      <c r="K80" s="324">
        <v>42</v>
      </c>
      <c r="L80" s="324">
        <v>42</v>
      </c>
      <c r="M80" s="323"/>
      <c r="N80" s="325" t="s">
        <v>192</v>
      </c>
      <c r="O80" s="323"/>
      <c r="P80" s="326" t="s">
        <v>181</v>
      </c>
      <c r="Q80" s="327"/>
      <c r="R80" s="320">
        <v>1886159.9999999998</v>
      </c>
      <c r="S80" s="320">
        <v>2278064.5</v>
      </c>
      <c r="T80" s="320">
        <v>2070797.9999999998</v>
      </c>
      <c r="U80" s="321">
        <v>6235022.5</v>
      </c>
      <c r="W80" s="329"/>
      <c r="X80" s="329"/>
    </row>
    <row r="81" spans="1:24" s="328" customFormat="1" ht="12" customHeight="1">
      <c r="A81" s="322" t="s">
        <v>173</v>
      </c>
      <c r="B81" s="205" t="s">
        <v>201</v>
      </c>
      <c r="C81" s="323">
        <v>1</v>
      </c>
      <c r="D81" s="205" t="s">
        <v>191</v>
      </c>
      <c r="E81" s="323"/>
      <c r="F81" s="334">
        <v>49962.155629139073</v>
      </c>
      <c r="G81" s="334">
        <v>50361.838815789473</v>
      </c>
      <c r="H81" s="334">
        <v>56617.393835616436</v>
      </c>
      <c r="I81" s="323"/>
      <c r="J81" s="324">
        <v>75.5</v>
      </c>
      <c r="K81" s="324">
        <v>76</v>
      </c>
      <c r="L81" s="324">
        <v>73</v>
      </c>
      <c r="M81" s="323"/>
      <c r="N81" s="325" t="s">
        <v>192</v>
      </c>
      <c r="O81" s="323"/>
      <c r="P81" s="326" t="s">
        <v>182</v>
      </c>
      <c r="Q81" s="327"/>
      <c r="R81" s="320">
        <v>3772142.75</v>
      </c>
      <c r="S81" s="320">
        <v>3827499.75</v>
      </c>
      <c r="T81" s="320">
        <v>4133069.75</v>
      </c>
      <c r="U81" s="321">
        <v>11732712.25</v>
      </c>
      <c r="W81" s="329"/>
      <c r="X81" s="329"/>
    </row>
    <row r="82" spans="1:24" s="328" customFormat="1" ht="12" customHeight="1">
      <c r="A82" s="322" t="s">
        <v>173</v>
      </c>
      <c r="B82" s="205" t="s">
        <v>201</v>
      </c>
      <c r="C82" s="323">
        <v>1</v>
      </c>
      <c r="D82" s="205" t="s">
        <v>191</v>
      </c>
      <c r="E82" s="323"/>
      <c r="F82" s="334">
        <v>54694.156300000002</v>
      </c>
      <c r="G82" s="334">
        <v>53963.632799999999</v>
      </c>
      <c r="H82" s="334">
        <v>61589.898399999998</v>
      </c>
      <c r="I82" s="323"/>
      <c r="J82" s="324">
        <v>1</v>
      </c>
      <c r="K82" s="324">
        <v>1</v>
      </c>
      <c r="L82" s="324">
        <v>1</v>
      </c>
      <c r="M82" s="323"/>
      <c r="N82" s="325" t="s">
        <v>192</v>
      </c>
      <c r="O82" s="323"/>
      <c r="P82" s="326" t="s">
        <v>186</v>
      </c>
      <c r="Q82" s="327"/>
      <c r="R82" s="320">
        <v>54694.156300000002</v>
      </c>
      <c r="S82" s="320">
        <v>53963.632799999999</v>
      </c>
      <c r="T82" s="320">
        <v>61589.898399999998</v>
      </c>
      <c r="U82" s="321">
        <v>170247.6875</v>
      </c>
      <c r="W82" s="329"/>
      <c r="X82" s="329"/>
    </row>
    <row r="83" spans="1:24" s="328" customFormat="1" ht="12" customHeight="1">
      <c r="A83" s="322" t="s">
        <v>173</v>
      </c>
      <c r="B83" s="205" t="s">
        <v>201</v>
      </c>
      <c r="C83" s="323">
        <v>1</v>
      </c>
      <c r="D83" s="205" t="s">
        <v>191</v>
      </c>
      <c r="E83" s="323"/>
      <c r="F83" s="334">
        <v>51119.681159420288</v>
      </c>
      <c r="G83" s="334">
        <v>51349.103846153848</v>
      </c>
      <c r="H83" s="334">
        <v>58874.100746268654</v>
      </c>
      <c r="I83" s="323"/>
      <c r="J83" s="324">
        <v>34.5</v>
      </c>
      <c r="K83" s="324">
        <v>32.5</v>
      </c>
      <c r="L83" s="324">
        <v>33.5</v>
      </c>
      <c r="M83" s="323"/>
      <c r="N83" s="325" t="s">
        <v>192</v>
      </c>
      <c r="O83" s="323"/>
      <c r="P83" s="326" t="s">
        <v>183</v>
      </c>
      <c r="Q83" s="327"/>
      <c r="R83" s="320">
        <v>1763629</v>
      </c>
      <c r="S83" s="320">
        <v>1668845.875</v>
      </c>
      <c r="T83" s="320">
        <v>1972282.375</v>
      </c>
      <c r="U83" s="321">
        <v>5404757.25</v>
      </c>
      <c r="W83" s="329"/>
      <c r="X83" s="329"/>
    </row>
    <row r="84" spans="1:24" s="328" customFormat="1" ht="12" customHeight="1">
      <c r="A84" s="322" t="s">
        <v>173</v>
      </c>
      <c r="B84" s="205" t="s">
        <v>201</v>
      </c>
      <c r="C84" s="323">
        <v>1</v>
      </c>
      <c r="D84" s="205" t="s">
        <v>191</v>
      </c>
      <c r="E84" s="323"/>
      <c r="F84" s="334">
        <v>58695.527777777781</v>
      </c>
      <c r="G84" s="334">
        <v>57844.621527777781</v>
      </c>
      <c r="H84" s="334">
        <v>65960.819444444438</v>
      </c>
      <c r="I84" s="323"/>
      <c r="J84" s="324">
        <v>18</v>
      </c>
      <c r="K84" s="324">
        <v>18</v>
      </c>
      <c r="L84" s="324">
        <v>18</v>
      </c>
      <c r="M84" s="323"/>
      <c r="N84" s="325" t="s">
        <v>192</v>
      </c>
      <c r="O84" s="323"/>
      <c r="P84" s="326" t="s">
        <v>188</v>
      </c>
      <c r="Q84" s="327"/>
      <c r="R84" s="320">
        <v>1056519.5</v>
      </c>
      <c r="S84" s="320">
        <v>1041203.1875</v>
      </c>
      <c r="T84" s="320">
        <v>1187294.75</v>
      </c>
      <c r="U84" s="321">
        <v>3285017.4375</v>
      </c>
      <c r="W84" s="329"/>
      <c r="X84" s="329"/>
    </row>
    <row r="85" spans="1:24" s="328" customFormat="1" ht="12" customHeight="1">
      <c r="A85" s="322" t="s">
        <v>173</v>
      </c>
      <c r="B85" s="205" t="s">
        <v>201</v>
      </c>
      <c r="C85" s="323">
        <v>1</v>
      </c>
      <c r="D85" s="205" t="s">
        <v>191</v>
      </c>
      <c r="E85" s="323"/>
      <c r="F85" s="334">
        <v>58869.460899999998</v>
      </c>
      <c r="G85" s="334">
        <v>58083.164100000002</v>
      </c>
      <c r="H85" s="334">
        <v>68754.742199999993</v>
      </c>
      <c r="I85" s="323"/>
      <c r="J85" s="324">
        <v>1</v>
      </c>
      <c r="K85" s="324">
        <v>1</v>
      </c>
      <c r="L85" s="324">
        <v>1</v>
      </c>
      <c r="M85" s="323"/>
      <c r="N85" s="325" t="s">
        <v>192</v>
      </c>
      <c r="O85" s="323"/>
      <c r="P85" s="326" t="s">
        <v>189</v>
      </c>
      <c r="Q85" s="327"/>
      <c r="R85" s="320">
        <v>58869.460899999998</v>
      </c>
      <c r="S85" s="320">
        <v>58083.164100000002</v>
      </c>
      <c r="T85" s="320">
        <v>68754.742199999993</v>
      </c>
      <c r="U85" s="321">
        <v>185707.36719999998</v>
      </c>
      <c r="W85" s="329"/>
      <c r="X85" s="329"/>
    </row>
    <row r="86" spans="1:24" s="328" customFormat="1" ht="12" customHeight="1">
      <c r="A86" s="322" t="s">
        <v>173</v>
      </c>
      <c r="B86" s="205" t="s">
        <v>201</v>
      </c>
      <c r="C86" s="323">
        <v>1</v>
      </c>
      <c r="D86" s="205" t="s">
        <v>191</v>
      </c>
      <c r="E86" s="323"/>
      <c r="F86" s="334">
        <v>52594.5625</v>
      </c>
      <c r="G86" s="334">
        <v>54373.167974999997</v>
      </c>
      <c r="H86" s="334">
        <v>59267.59375</v>
      </c>
      <c r="I86" s="323"/>
      <c r="J86" s="324">
        <v>3</v>
      </c>
      <c r="K86" s="324">
        <v>4</v>
      </c>
      <c r="L86" s="324">
        <v>4</v>
      </c>
      <c r="M86" s="323"/>
      <c r="N86" s="325" t="s">
        <v>192</v>
      </c>
      <c r="O86" s="323"/>
      <c r="P86" s="326" t="s">
        <v>200</v>
      </c>
      <c r="Q86" s="327"/>
      <c r="R86" s="320">
        <v>157783.6875</v>
      </c>
      <c r="S86" s="320">
        <v>217492.67189999999</v>
      </c>
      <c r="T86" s="320">
        <v>237070.375</v>
      </c>
      <c r="U86" s="321">
        <v>612346.73439999996</v>
      </c>
      <c r="W86" s="329"/>
      <c r="X86" s="329"/>
    </row>
    <row r="87" spans="1:24" s="328" customFormat="1" ht="12" customHeight="1">
      <c r="A87" s="322" t="s">
        <v>173</v>
      </c>
      <c r="B87" s="205" t="s">
        <v>202</v>
      </c>
      <c r="C87" s="323">
        <v>1</v>
      </c>
      <c r="D87" s="205" t="s">
        <v>191</v>
      </c>
      <c r="E87" s="323"/>
      <c r="F87" s="334">
        <v>36783.164429530203</v>
      </c>
      <c r="G87" s="334">
        <v>40053.813530797706</v>
      </c>
      <c r="H87" s="334">
        <v>41268.786146603903</v>
      </c>
      <c r="I87" s="323"/>
      <c r="J87" s="324">
        <v>74.5</v>
      </c>
      <c r="K87" s="324">
        <v>74.275000000000006</v>
      </c>
      <c r="L87" s="324">
        <v>74.349999999999994</v>
      </c>
      <c r="M87" s="323"/>
      <c r="N87" s="325" t="s">
        <v>192</v>
      </c>
      <c r="O87" s="323"/>
      <c r="P87" s="326" t="s">
        <v>180</v>
      </c>
      <c r="Q87" s="327"/>
      <c r="R87" s="320">
        <v>2740345.75</v>
      </c>
      <c r="S87" s="320">
        <v>2974997</v>
      </c>
      <c r="T87" s="320">
        <v>3068334.25</v>
      </c>
      <c r="U87" s="321">
        <v>8783677</v>
      </c>
      <c r="W87" s="329"/>
      <c r="X87" s="329"/>
    </row>
    <row r="88" spans="1:24" s="328" customFormat="1" ht="12" customHeight="1">
      <c r="A88" s="322" t="s">
        <v>173</v>
      </c>
      <c r="B88" s="205" t="s">
        <v>202</v>
      </c>
      <c r="C88" s="323">
        <v>1</v>
      </c>
      <c r="D88" s="205" t="s">
        <v>191</v>
      </c>
      <c r="E88" s="323"/>
      <c r="F88" s="334">
        <v>35705.842464870439</v>
      </c>
      <c r="G88" s="334">
        <v>37635.026041666664</v>
      </c>
      <c r="H88" s="334">
        <v>42130.268258246695</v>
      </c>
      <c r="I88" s="323"/>
      <c r="J88" s="324">
        <v>193.92500000000001</v>
      </c>
      <c r="K88" s="324">
        <v>192</v>
      </c>
      <c r="L88" s="324">
        <v>194.77500000000001</v>
      </c>
      <c r="M88" s="323"/>
      <c r="N88" s="325" t="s">
        <v>192</v>
      </c>
      <c r="O88" s="323"/>
      <c r="P88" s="326" t="s">
        <v>176</v>
      </c>
      <c r="Q88" s="327"/>
      <c r="R88" s="320">
        <v>6924255.5</v>
      </c>
      <c r="S88" s="320">
        <v>7225925</v>
      </c>
      <c r="T88" s="320">
        <v>8205923</v>
      </c>
      <c r="U88" s="321">
        <v>22356103.5</v>
      </c>
      <c r="W88" s="329"/>
      <c r="X88" s="329"/>
    </row>
    <row r="89" spans="1:24" s="328" customFormat="1" ht="12" customHeight="1">
      <c r="A89" s="322" t="s">
        <v>173</v>
      </c>
      <c r="B89" s="205" t="s">
        <v>202</v>
      </c>
      <c r="C89" s="323">
        <v>1</v>
      </c>
      <c r="D89" s="205" t="s">
        <v>191</v>
      </c>
      <c r="E89" s="323"/>
      <c r="F89" s="334">
        <v>37333.937153419589</v>
      </c>
      <c r="G89" s="334">
        <v>46998.506375227691</v>
      </c>
      <c r="H89" s="334">
        <v>41866.42587346553</v>
      </c>
      <c r="I89" s="323"/>
      <c r="J89" s="324">
        <v>27.05</v>
      </c>
      <c r="K89" s="324">
        <v>27.45</v>
      </c>
      <c r="L89" s="324">
        <v>26.475000000000001</v>
      </c>
      <c r="M89" s="323"/>
      <c r="N89" s="325" t="s">
        <v>192</v>
      </c>
      <c r="O89" s="323"/>
      <c r="P89" s="326" t="s">
        <v>181</v>
      </c>
      <c r="Q89" s="327"/>
      <c r="R89" s="320">
        <v>1009882.9999999999</v>
      </c>
      <c r="S89" s="320">
        <v>1290109</v>
      </c>
      <c r="T89" s="320">
        <v>1108413.625</v>
      </c>
      <c r="U89" s="321">
        <v>3408405.625</v>
      </c>
      <c r="W89" s="329"/>
      <c r="X89" s="329"/>
    </row>
    <row r="90" spans="1:24" s="328" customFormat="1" ht="12" customHeight="1">
      <c r="A90" s="322" t="s">
        <v>173</v>
      </c>
      <c r="B90" s="205" t="s">
        <v>202</v>
      </c>
      <c r="C90" s="323">
        <v>1</v>
      </c>
      <c r="D90" s="205" t="s">
        <v>191</v>
      </c>
      <c r="E90" s="323"/>
      <c r="F90" s="334">
        <v>35957.013372956913</v>
      </c>
      <c r="G90" s="334">
        <v>37167.779850746272</v>
      </c>
      <c r="H90" s="334">
        <v>40144.5</v>
      </c>
      <c r="I90" s="323"/>
      <c r="J90" s="324">
        <v>33.65</v>
      </c>
      <c r="K90" s="324">
        <v>33.5</v>
      </c>
      <c r="L90" s="324">
        <v>33.25</v>
      </c>
      <c r="M90" s="323"/>
      <c r="N90" s="325" t="s">
        <v>192</v>
      </c>
      <c r="O90" s="323"/>
      <c r="P90" s="326" t="s">
        <v>182</v>
      </c>
      <c r="Q90" s="327"/>
      <c r="R90" s="320">
        <v>1209953.5</v>
      </c>
      <c r="S90" s="320">
        <v>1245120.625</v>
      </c>
      <c r="T90" s="320">
        <v>1334804.625</v>
      </c>
      <c r="U90" s="321">
        <v>3789878.75</v>
      </c>
      <c r="W90" s="329"/>
      <c r="X90" s="329"/>
    </row>
    <row r="91" spans="1:24" s="328" customFormat="1" ht="12" customHeight="1">
      <c r="A91" s="322" t="s">
        <v>173</v>
      </c>
      <c r="B91" s="205" t="s">
        <v>202</v>
      </c>
      <c r="C91" s="323">
        <v>1</v>
      </c>
      <c r="D91" s="205" t="s">
        <v>191</v>
      </c>
      <c r="E91" s="323"/>
      <c r="F91" s="334">
        <v>34381.39689578714</v>
      </c>
      <c r="G91" s="334">
        <v>34910.863737900218</v>
      </c>
      <c r="H91" s="334">
        <v>38735.15937731653</v>
      </c>
      <c r="I91" s="323"/>
      <c r="J91" s="324">
        <v>16.912500000000001</v>
      </c>
      <c r="K91" s="324">
        <v>16.787500000000001</v>
      </c>
      <c r="L91" s="324">
        <v>16.862500000000001</v>
      </c>
      <c r="M91" s="323"/>
      <c r="N91" s="325" t="s">
        <v>192</v>
      </c>
      <c r="O91" s="323"/>
      <c r="P91" s="326" t="s">
        <v>183</v>
      </c>
      <c r="Q91" s="327"/>
      <c r="R91" s="320">
        <v>581475.375</v>
      </c>
      <c r="S91" s="320">
        <v>586066.125</v>
      </c>
      <c r="T91" s="320">
        <v>653171.625</v>
      </c>
      <c r="U91" s="321">
        <v>1820713.125</v>
      </c>
      <c r="W91" s="329"/>
      <c r="X91" s="329"/>
    </row>
    <row r="92" spans="1:24" s="328" customFormat="1" ht="12" customHeight="1">
      <c r="A92" s="322" t="s">
        <v>173</v>
      </c>
      <c r="B92" s="205" t="s">
        <v>202</v>
      </c>
      <c r="C92" s="323">
        <v>1</v>
      </c>
      <c r="D92" s="205" t="s">
        <v>191</v>
      </c>
      <c r="E92" s="323"/>
      <c r="F92" s="334">
        <v>38834.593753846151</v>
      </c>
      <c r="G92" s="334">
        <v>40247.196605825244</v>
      </c>
      <c r="H92" s="334">
        <v>44728.841698841701</v>
      </c>
      <c r="I92" s="323"/>
      <c r="J92" s="324">
        <v>13</v>
      </c>
      <c r="K92" s="324">
        <v>12.875</v>
      </c>
      <c r="L92" s="324">
        <v>12.95</v>
      </c>
      <c r="M92" s="323"/>
      <c r="N92" s="325" t="s">
        <v>192</v>
      </c>
      <c r="O92" s="323"/>
      <c r="P92" s="326" t="s">
        <v>188</v>
      </c>
      <c r="Q92" s="327"/>
      <c r="R92" s="320">
        <v>504849.71879999997</v>
      </c>
      <c r="S92" s="320">
        <v>518182.65630000003</v>
      </c>
      <c r="T92" s="320">
        <v>579238.5</v>
      </c>
      <c r="U92" s="321">
        <v>1602270.8751000001</v>
      </c>
      <c r="W92" s="329"/>
      <c r="X92" s="329"/>
    </row>
    <row r="93" spans="1:24" s="328" customFormat="1" ht="12" customHeight="1">
      <c r="A93" s="322" t="s">
        <v>173</v>
      </c>
      <c r="B93" s="205" t="s">
        <v>202</v>
      </c>
      <c r="C93" s="323">
        <v>1</v>
      </c>
      <c r="D93" s="205" t="s">
        <v>191</v>
      </c>
      <c r="E93" s="323"/>
      <c r="F93" s="334">
        <v>40677.475974358975</v>
      </c>
      <c r="G93" s="334">
        <v>40386.622589743594</v>
      </c>
      <c r="H93" s="334">
        <v>46068.64584615385</v>
      </c>
      <c r="I93" s="323"/>
      <c r="J93" s="324">
        <v>3.9</v>
      </c>
      <c r="K93" s="324">
        <v>3.9</v>
      </c>
      <c r="L93" s="324">
        <v>3.9</v>
      </c>
      <c r="M93" s="323"/>
      <c r="N93" s="325" t="s">
        <v>192</v>
      </c>
      <c r="O93" s="323"/>
      <c r="P93" s="326" t="s">
        <v>200</v>
      </c>
      <c r="Q93" s="327"/>
      <c r="R93" s="320">
        <v>158642.1563</v>
      </c>
      <c r="S93" s="320">
        <v>157507.82810000001</v>
      </c>
      <c r="T93" s="320">
        <v>179667.7188</v>
      </c>
      <c r="U93" s="321">
        <v>495817.70319999999</v>
      </c>
      <c r="W93" s="329"/>
      <c r="X93" s="329"/>
    </row>
    <row r="94" spans="1:24" s="328" customFormat="1" ht="12" customHeight="1">
      <c r="A94" s="322" t="s">
        <v>173</v>
      </c>
      <c r="B94" s="205" t="s">
        <v>203</v>
      </c>
      <c r="C94" s="323">
        <v>1</v>
      </c>
      <c r="D94" s="205" t="s">
        <v>191</v>
      </c>
      <c r="E94" s="323"/>
      <c r="F94" s="334">
        <v>27201.971873129864</v>
      </c>
      <c r="G94" s="334">
        <v>31685.266418835192</v>
      </c>
      <c r="H94" s="334">
        <v>33028.211152882206</v>
      </c>
      <c r="I94" s="323"/>
      <c r="J94" s="324">
        <v>41.774999999999999</v>
      </c>
      <c r="K94" s="324">
        <v>40.35</v>
      </c>
      <c r="L94" s="324">
        <v>39.9</v>
      </c>
      <c r="M94" s="323"/>
      <c r="N94" s="325" t="s">
        <v>192</v>
      </c>
      <c r="O94" s="323"/>
      <c r="P94" s="326" t="s">
        <v>180</v>
      </c>
      <c r="Q94" s="327"/>
      <c r="R94" s="320">
        <v>1136362.375</v>
      </c>
      <c r="S94" s="320">
        <v>1278500.5</v>
      </c>
      <c r="T94" s="320">
        <v>1317825.625</v>
      </c>
      <c r="U94" s="321">
        <v>3732688.5</v>
      </c>
      <c r="W94" s="329"/>
      <c r="X94" s="329"/>
    </row>
    <row r="95" spans="1:24" s="328" customFormat="1" ht="12" customHeight="1">
      <c r="A95" s="322" t="s">
        <v>173</v>
      </c>
      <c r="B95" s="205" t="s">
        <v>203</v>
      </c>
      <c r="C95" s="323">
        <v>1</v>
      </c>
      <c r="D95" s="205" t="s">
        <v>191</v>
      </c>
      <c r="E95" s="323"/>
      <c r="F95" s="334">
        <v>28464.201503053075</v>
      </c>
      <c r="G95" s="334">
        <v>28270.917300380228</v>
      </c>
      <c r="H95" s="334">
        <v>33399.471698113208</v>
      </c>
      <c r="I95" s="323"/>
      <c r="J95" s="324">
        <v>53.225000000000001</v>
      </c>
      <c r="K95" s="324">
        <v>52.6</v>
      </c>
      <c r="L95" s="324">
        <v>53</v>
      </c>
      <c r="M95" s="323"/>
      <c r="N95" s="325" t="s">
        <v>192</v>
      </c>
      <c r="O95" s="323"/>
      <c r="P95" s="326" t="s">
        <v>176</v>
      </c>
      <c r="Q95" s="327"/>
      <c r="R95" s="320">
        <v>1515007.125</v>
      </c>
      <c r="S95" s="320">
        <v>1487050.25</v>
      </c>
      <c r="T95" s="320">
        <v>1770172</v>
      </c>
      <c r="U95" s="321">
        <v>4772229.375</v>
      </c>
      <c r="W95" s="329"/>
      <c r="X95" s="329"/>
    </row>
    <row r="96" spans="1:24" s="328" customFormat="1" ht="12" customHeight="1">
      <c r="A96" s="322" t="s">
        <v>173</v>
      </c>
      <c r="B96" s="205" t="s">
        <v>203</v>
      </c>
      <c r="C96" s="323">
        <v>1</v>
      </c>
      <c r="D96" s="205" t="s">
        <v>191</v>
      </c>
      <c r="E96" s="323"/>
      <c r="F96" s="334">
        <v>26414.82968988307</v>
      </c>
      <c r="G96" s="334">
        <v>26615.270684371808</v>
      </c>
      <c r="H96" s="334">
        <v>31157.992776057788</v>
      </c>
      <c r="I96" s="323"/>
      <c r="J96" s="324">
        <v>49.174999999999997</v>
      </c>
      <c r="K96" s="324">
        <v>48.95</v>
      </c>
      <c r="L96" s="324">
        <v>48.45</v>
      </c>
      <c r="M96" s="323"/>
      <c r="N96" s="325" t="s">
        <v>192</v>
      </c>
      <c r="O96" s="323"/>
      <c r="P96" s="326" t="s">
        <v>181</v>
      </c>
      <c r="Q96" s="327"/>
      <c r="R96" s="320">
        <v>1298949.25</v>
      </c>
      <c r="S96" s="320">
        <v>1302817.5</v>
      </c>
      <c r="T96" s="320">
        <v>1509604.75</v>
      </c>
      <c r="U96" s="321">
        <v>4111371.5</v>
      </c>
      <c r="W96" s="329"/>
      <c r="X96" s="329"/>
    </row>
    <row r="97" spans="1:24" s="328" customFormat="1" ht="12" customHeight="1">
      <c r="A97" s="322" t="s">
        <v>173</v>
      </c>
      <c r="B97" s="205" t="s">
        <v>203</v>
      </c>
      <c r="C97" s="323">
        <v>1</v>
      </c>
      <c r="D97" s="205" t="s">
        <v>191</v>
      </c>
      <c r="E97" s="323"/>
      <c r="F97" s="334">
        <v>31200.455032119913</v>
      </c>
      <c r="G97" s="334">
        <v>30837.992351816443</v>
      </c>
      <c r="H97" s="334">
        <v>36068.118570655119</v>
      </c>
      <c r="I97" s="323"/>
      <c r="J97" s="324">
        <v>93.4</v>
      </c>
      <c r="K97" s="324">
        <v>91.525000000000006</v>
      </c>
      <c r="L97" s="324">
        <v>92.35</v>
      </c>
      <c r="M97" s="323"/>
      <c r="N97" s="325" t="s">
        <v>192</v>
      </c>
      <c r="O97" s="323"/>
      <c r="P97" s="326" t="s">
        <v>182</v>
      </c>
      <c r="Q97" s="327"/>
      <c r="R97" s="320">
        <v>2914122.5</v>
      </c>
      <c r="S97" s="320">
        <v>2822447.25</v>
      </c>
      <c r="T97" s="320">
        <v>3330890.75</v>
      </c>
      <c r="U97" s="321">
        <v>9067460.5</v>
      </c>
      <c r="W97" s="329"/>
      <c r="X97" s="329"/>
    </row>
    <row r="98" spans="1:24" s="328" customFormat="1" ht="12" customHeight="1">
      <c r="A98" s="322" t="s">
        <v>173</v>
      </c>
      <c r="B98" s="205" t="s">
        <v>203</v>
      </c>
      <c r="C98" s="323">
        <v>1</v>
      </c>
      <c r="D98" s="205" t="s">
        <v>191</v>
      </c>
      <c r="E98" s="323"/>
      <c r="F98" s="334">
        <v>33643.86405109489</v>
      </c>
      <c r="G98" s="334">
        <v>35082.338262476893</v>
      </c>
      <c r="H98" s="334">
        <v>39855.804066543438</v>
      </c>
      <c r="I98" s="323"/>
      <c r="J98" s="324">
        <v>13.7</v>
      </c>
      <c r="K98" s="324">
        <v>13.525</v>
      </c>
      <c r="L98" s="324">
        <v>13.525</v>
      </c>
      <c r="M98" s="323"/>
      <c r="N98" s="325" t="s">
        <v>192</v>
      </c>
      <c r="O98" s="323"/>
      <c r="P98" s="326" t="s">
        <v>197</v>
      </c>
      <c r="Q98" s="327"/>
      <c r="R98" s="320">
        <v>460920.93749999994</v>
      </c>
      <c r="S98" s="320">
        <v>474488.625</v>
      </c>
      <c r="T98" s="320">
        <v>539049.75</v>
      </c>
      <c r="U98" s="321">
        <v>1474459.3125</v>
      </c>
      <c r="W98" s="329"/>
      <c r="X98" s="329"/>
    </row>
    <row r="99" spans="1:24" s="328" customFormat="1" ht="12" customHeight="1">
      <c r="A99" s="322" t="s">
        <v>173</v>
      </c>
      <c r="B99" s="205" t="s">
        <v>203</v>
      </c>
      <c r="C99" s="323">
        <v>1</v>
      </c>
      <c r="D99" s="205" t="s">
        <v>191</v>
      </c>
      <c r="E99" s="323"/>
      <c r="F99" s="334">
        <v>29529.792027444255</v>
      </c>
      <c r="G99" s="334">
        <v>30399.483788395904</v>
      </c>
      <c r="H99" s="334">
        <v>35320.822147651008</v>
      </c>
      <c r="I99" s="323"/>
      <c r="J99" s="324">
        <v>14.574999999999999</v>
      </c>
      <c r="K99" s="324">
        <v>14.65</v>
      </c>
      <c r="L99" s="324">
        <v>14.9</v>
      </c>
      <c r="M99" s="323"/>
      <c r="N99" s="325" t="s">
        <v>192</v>
      </c>
      <c r="O99" s="323"/>
      <c r="P99" s="326" t="s">
        <v>186</v>
      </c>
      <c r="Q99" s="327"/>
      <c r="R99" s="320">
        <v>430396.71879999997</v>
      </c>
      <c r="S99" s="320">
        <v>445352.4375</v>
      </c>
      <c r="T99" s="320">
        <v>526280.25</v>
      </c>
      <c r="U99" s="321">
        <v>1402029.4062999999</v>
      </c>
      <c r="W99" s="329"/>
      <c r="X99" s="329"/>
    </row>
    <row r="100" spans="1:24" s="328" customFormat="1" ht="12" customHeight="1">
      <c r="A100" s="322" t="s">
        <v>173</v>
      </c>
      <c r="B100" s="205" t="s">
        <v>203</v>
      </c>
      <c r="C100" s="323">
        <v>1</v>
      </c>
      <c r="D100" s="205" t="s">
        <v>191</v>
      </c>
      <c r="E100" s="323"/>
      <c r="F100" s="334">
        <v>29405.507296733842</v>
      </c>
      <c r="G100" s="334">
        <v>30005.773851590107</v>
      </c>
      <c r="H100" s="334">
        <v>45435.639494026698</v>
      </c>
      <c r="I100" s="323"/>
      <c r="J100" s="324">
        <v>35.975000000000001</v>
      </c>
      <c r="K100" s="324">
        <v>35.375</v>
      </c>
      <c r="L100" s="324">
        <v>35.575000000000003</v>
      </c>
      <c r="M100" s="323"/>
      <c r="N100" s="325" t="s">
        <v>192</v>
      </c>
      <c r="O100" s="323"/>
      <c r="P100" s="326" t="s">
        <v>183</v>
      </c>
      <c r="Q100" s="327"/>
      <c r="R100" s="320">
        <v>1057863.125</v>
      </c>
      <c r="S100" s="320">
        <v>1061454.25</v>
      </c>
      <c r="T100" s="320">
        <v>1616372.875</v>
      </c>
      <c r="U100" s="321">
        <v>3735690.25</v>
      </c>
      <c r="W100" s="329"/>
      <c r="X100" s="329"/>
    </row>
    <row r="101" spans="1:24" s="328" customFormat="1" ht="12" customHeight="1">
      <c r="A101" s="322" t="s">
        <v>173</v>
      </c>
      <c r="B101" s="205" t="s">
        <v>203</v>
      </c>
      <c r="C101" s="323">
        <v>1</v>
      </c>
      <c r="D101" s="205" t="s">
        <v>191</v>
      </c>
      <c r="E101" s="323"/>
      <c r="F101" s="334">
        <v>26420.494437577254</v>
      </c>
      <c r="G101" s="334">
        <v>26398.715965346535</v>
      </c>
      <c r="H101" s="334">
        <v>30978.094059405943</v>
      </c>
      <c r="I101" s="323"/>
      <c r="J101" s="324">
        <v>20.225000000000001</v>
      </c>
      <c r="K101" s="324">
        <v>20.2</v>
      </c>
      <c r="L101" s="324">
        <v>20.2</v>
      </c>
      <c r="M101" s="323"/>
      <c r="N101" s="325" t="s">
        <v>192</v>
      </c>
      <c r="O101" s="323"/>
      <c r="P101" s="326" t="s">
        <v>188</v>
      </c>
      <c r="Q101" s="327"/>
      <c r="R101" s="320">
        <v>534354.5</v>
      </c>
      <c r="S101" s="320">
        <v>533254.0625</v>
      </c>
      <c r="T101" s="320">
        <v>625757.5</v>
      </c>
      <c r="U101" s="321">
        <v>1693366.0625</v>
      </c>
      <c r="W101" s="329"/>
      <c r="X101" s="329"/>
    </row>
    <row r="102" spans="1:24" s="328" customFormat="1" ht="12" customHeight="1">
      <c r="A102" s="322" t="s">
        <v>173</v>
      </c>
      <c r="B102" s="205" t="s">
        <v>203</v>
      </c>
      <c r="C102" s="323">
        <v>1</v>
      </c>
      <c r="D102" s="205" t="s">
        <v>191</v>
      </c>
      <c r="E102" s="323"/>
      <c r="F102" s="334">
        <v>28332.341027431419</v>
      </c>
      <c r="G102" s="334">
        <v>26523.186015831136</v>
      </c>
      <c r="H102" s="334">
        <v>31261.048812664907</v>
      </c>
      <c r="I102" s="323"/>
      <c r="J102" s="324">
        <v>10.025</v>
      </c>
      <c r="K102" s="324">
        <v>9.4749999999999996</v>
      </c>
      <c r="L102" s="324">
        <v>9.4749999999999996</v>
      </c>
      <c r="M102" s="323"/>
      <c r="N102" s="325" t="s">
        <v>192</v>
      </c>
      <c r="O102" s="323"/>
      <c r="P102" s="326" t="s">
        <v>198</v>
      </c>
      <c r="Q102" s="327"/>
      <c r="R102" s="320">
        <v>284031.71879999997</v>
      </c>
      <c r="S102" s="320">
        <v>251307.1875</v>
      </c>
      <c r="T102" s="320">
        <v>296198.4375</v>
      </c>
      <c r="U102" s="321">
        <v>831537.34379999992</v>
      </c>
      <c r="W102" s="329"/>
      <c r="X102" s="329"/>
    </row>
    <row r="103" spans="1:24" s="328" customFormat="1" ht="12" customHeight="1">
      <c r="A103" s="322" t="s">
        <v>173</v>
      </c>
      <c r="B103" s="205" t="s">
        <v>203</v>
      </c>
      <c r="C103" s="323">
        <v>1</v>
      </c>
      <c r="D103" s="205" t="s">
        <v>191</v>
      </c>
      <c r="E103" s="323"/>
      <c r="F103" s="334">
        <v>30456.528976572135</v>
      </c>
      <c r="G103" s="334">
        <v>29269.200870646764</v>
      </c>
      <c r="H103" s="334">
        <v>35249.805950840884</v>
      </c>
      <c r="I103" s="323"/>
      <c r="J103" s="324">
        <v>20.274999999999999</v>
      </c>
      <c r="K103" s="324">
        <v>20.100000000000001</v>
      </c>
      <c r="L103" s="324">
        <v>19.324999999999999</v>
      </c>
      <c r="M103" s="323"/>
      <c r="N103" s="325" t="s">
        <v>192</v>
      </c>
      <c r="O103" s="323"/>
      <c r="P103" s="326" t="s">
        <v>189</v>
      </c>
      <c r="Q103" s="327"/>
      <c r="R103" s="320">
        <v>617506.125</v>
      </c>
      <c r="S103" s="320">
        <v>588310.9375</v>
      </c>
      <c r="T103" s="320">
        <v>681202.50000000012</v>
      </c>
      <c r="U103" s="321">
        <v>1887019.5625</v>
      </c>
      <c r="W103" s="329"/>
      <c r="X103" s="329"/>
    </row>
    <row r="104" spans="1:24" s="328" customFormat="1" ht="12" customHeight="1">
      <c r="A104" s="322" t="s">
        <v>173</v>
      </c>
      <c r="B104" s="205" t="s">
        <v>204</v>
      </c>
      <c r="C104" s="323">
        <v>1</v>
      </c>
      <c r="D104" s="205" t="s">
        <v>191</v>
      </c>
      <c r="E104" s="323"/>
      <c r="F104" s="334">
        <v>59569.833333333336</v>
      </c>
      <c r="G104" s="334">
        <v>59072.099264705881</v>
      </c>
      <c r="H104" s="334">
        <v>66973.882352941175</v>
      </c>
      <c r="I104" s="323"/>
      <c r="J104" s="324">
        <v>33</v>
      </c>
      <c r="K104" s="324">
        <v>34</v>
      </c>
      <c r="L104" s="324">
        <v>34</v>
      </c>
      <c r="M104" s="323"/>
      <c r="N104" s="325" t="s">
        <v>192</v>
      </c>
      <c r="O104" s="323"/>
      <c r="P104" s="326" t="s">
        <v>180</v>
      </c>
      <c r="Q104" s="327"/>
      <c r="R104" s="320">
        <v>1965804.5</v>
      </c>
      <c r="S104" s="320">
        <v>2008451.375</v>
      </c>
      <c r="T104" s="320">
        <v>2277112</v>
      </c>
      <c r="U104" s="321">
        <v>6251367.875</v>
      </c>
      <c r="W104" s="329"/>
      <c r="X104" s="329"/>
    </row>
    <row r="105" spans="1:24" s="328" customFormat="1" ht="12" customHeight="1">
      <c r="A105" s="322" t="s">
        <v>173</v>
      </c>
      <c r="B105" s="205" t="s">
        <v>204</v>
      </c>
      <c r="C105" s="323">
        <v>1</v>
      </c>
      <c r="D105" s="205" t="s">
        <v>191</v>
      </c>
      <c r="E105" s="323"/>
      <c r="F105" s="334">
        <v>57979.720090293456</v>
      </c>
      <c r="G105" s="334">
        <v>61186.092307692306</v>
      </c>
      <c r="H105" s="334">
        <v>71430.678185745142</v>
      </c>
      <c r="I105" s="323"/>
      <c r="J105" s="324">
        <v>221.5</v>
      </c>
      <c r="K105" s="324">
        <v>227.5</v>
      </c>
      <c r="L105" s="324">
        <v>231.5</v>
      </c>
      <c r="M105" s="323"/>
      <c r="N105" s="325" t="s">
        <v>192</v>
      </c>
      <c r="O105" s="323"/>
      <c r="P105" s="326" t="s">
        <v>176</v>
      </c>
      <c r="Q105" s="327"/>
      <c r="R105" s="320">
        <v>12842508</v>
      </c>
      <c r="S105" s="320">
        <v>13919836</v>
      </c>
      <c r="T105" s="320">
        <v>16536202</v>
      </c>
      <c r="U105" s="321">
        <v>43298546</v>
      </c>
      <c r="W105" s="329"/>
      <c r="X105" s="329"/>
    </row>
    <row r="106" spans="1:24" s="328" customFormat="1" ht="12" customHeight="1">
      <c r="A106" s="322" t="s">
        <v>173</v>
      </c>
      <c r="B106" s="205" t="s">
        <v>204</v>
      </c>
      <c r="C106" s="323">
        <v>1</v>
      </c>
      <c r="D106" s="205" t="s">
        <v>191</v>
      </c>
      <c r="E106" s="323"/>
      <c r="F106" s="334">
        <v>56077.629870129873</v>
      </c>
      <c r="G106" s="334">
        <v>56205.987012987011</v>
      </c>
      <c r="H106" s="334">
        <v>62689.025974025972</v>
      </c>
      <c r="I106" s="323"/>
      <c r="J106" s="324">
        <v>38.5</v>
      </c>
      <c r="K106" s="324">
        <v>38.5</v>
      </c>
      <c r="L106" s="324">
        <v>38.5</v>
      </c>
      <c r="M106" s="323"/>
      <c r="N106" s="325" t="s">
        <v>192</v>
      </c>
      <c r="O106" s="323"/>
      <c r="P106" s="326" t="s">
        <v>181</v>
      </c>
      <c r="Q106" s="327"/>
      <c r="R106" s="320">
        <v>2158988.75</v>
      </c>
      <c r="S106" s="320">
        <v>2163930.5</v>
      </c>
      <c r="T106" s="320">
        <v>2413527.5</v>
      </c>
      <c r="U106" s="321">
        <v>6736446.75</v>
      </c>
      <c r="W106" s="329"/>
      <c r="X106" s="329"/>
    </row>
    <row r="107" spans="1:24" s="328" customFormat="1" ht="12" customHeight="1">
      <c r="A107" s="322" t="s">
        <v>173</v>
      </c>
      <c r="B107" s="205" t="s">
        <v>204</v>
      </c>
      <c r="C107" s="323">
        <v>1</v>
      </c>
      <c r="D107" s="205" t="s">
        <v>191</v>
      </c>
      <c r="E107" s="323"/>
      <c r="F107" s="334">
        <v>59499.960431654676</v>
      </c>
      <c r="G107" s="334">
        <v>60307.078014184401</v>
      </c>
      <c r="H107" s="334">
        <v>68925.985815602835</v>
      </c>
      <c r="I107" s="323"/>
      <c r="J107" s="324">
        <v>69.5</v>
      </c>
      <c r="K107" s="324">
        <v>70.5</v>
      </c>
      <c r="L107" s="324">
        <v>70.5</v>
      </c>
      <c r="M107" s="323"/>
      <c r="N107" s="325" t="s">
        <v>192</v>
      </c>
      <c r="O107" s="323"/>
      <c r="P107" s="326" t="s">
        <v>182</v>
      </c>
      <c r="Q107" s="327"/>
      <c r="R107" s="320">
        <v>4135247.25</v>
      </c>
      <c r="S107" s="320">
        <v>4251649</v>
      </c>
      <c r="T107" s="320">
        <v>4859282</v>
      </c>
      <c r="U107" s="321">
        <v>13246178.25</v>
      </c>
      <c r="W107" s="329"/>
      <c r="X107" s="329"/>
    </row>
    <row r="108" spans="1:24" s="328" customFormat="1" ht="12" customHeight="1">
      <c r="A108" s="322" t="s">
        <v>173</v>
      </c>
      <c r="B108" s="205" t="s">
        <v>204</v>
      </c>
      <c r="C108" s="323">
        <v>1</v>
      </c>
      <c r="D108" s="205" t="s">
        <v>191</v>
      </c>
      <c r="E108" s="323"/>
      <c r="F108" s="334">
        <v>71775.25</v>
      </c>
      <c r="G108" s="334">
        <v>71240.9375</v>
      </c>
      <c r="H108" s="334">
        <v>81036.945300000007</v>
      </c>
      <c r="I108" s="323"/>
      <c r="J108" s="324">
        <v>1</v>
      </c>
      <c r="K108" s="324">
        <v>1</v>
      </c>
      <c r="L108" s="324">
        <v>1</v>
      </c>
      <c r="M108" s="323"/>
      <c r="N108" s="325" t="s">
        <v>192</v>
      </c>
      <c r="O108" s="323"/>
      <c r="P108" s="326" t="s">
        <v>186</v>
      </c>
      <c r="Q108" s="327"/>
      <c r="R108" s="320">
        <v>71775.25</v>
      </c>
      <c r="S108" s="320">
        <v>71240.9375</v>
      </c>
      <c r="T108" s="320">
        <v>81036.945300000007</v>
      </c>
      <c r="U108" s="321">
        <v>224053.13280000002</v>
      </c>
      <c r="W108" s="329"/>
      <c r="X108" s="329"/>
    </row>
    <row r="109" spans="1:24" s="328" customFormat="1" ht="12" customHeight="1">
      <c r="A109" s="322" t="s">
        <v>173</v>
      </c>
      <c r="B109" s="205" t="s">
        <v>204</v>
      </c>
      <c r="C109" s="323">
        <v>1</v>
      </c>
      <c r="D109" s="205" t="s">
        <v>191</v>
      </c>
      <c r="E109" s="323"/>
      <c r="F109" s="334">
        <v>66773.837962962964</v>
      </c>
      <c r="G109" s="334">
        <v>66034.4375</v>
      </c>
      <c r="H109" s="334">
        <v>74567.892857142855</v>
      </c>
      <c r="I109" s="323"/>
      <c r="J109" s="324">
        <v>27</v>
      </c>
      <c r="K109" s="324">
        <v>28</v>
      </c>
      <c r="L109" s="324">
        <v>28</v>
      </c>
      <c r="M109" s="323"/>
      <c r="N109" s="325" t="s">
        <v>192</v>
      </c>
      <c r="O109" s="323"/>
      <c r="P109" s="326" t="s">
        <v>183</v>
      </c>
      <c r="Q109" s="327"/>
      <c r="R109" s="320">
        <v>1802893.625</v>
      </c>
      <c r="S109" s="320">
        <v>1848964.25</v>
      </c>
      <c r="T109" s="320">
        <v>2087901</v>
      </c>
      <c r="U109" s="321">
        <v>5739758.875</v>
      </c>
      <c r="W109" s="329"/>
      <c r="X109" s="329"/>
    </row>
    <row r="110" spans="1:24" s="328" customFormat="1" ht="12" customHeight="1">
      <c r="A110" s="322" t="s">
        <v>173</v>
      </c>
      <c r="B110" s="205" t="s">
        <v>204</v>
      </c>
      <c r="C110" s="323">
        <v>1</v>
      </c>
      <c r="D110" s="205" t="s">
        <v>191</v>
      </c>
      <c r="E110" s="323"/>
      <c r="F110" s="334">
        <v>69733.070324999993</v>
      </c>
      <c r="G110" s="334">
        <v>69056.304699999993</v>
      </c>
      <c r="H110" s="334">
        <v>80749.328125</v>
      </c>
      <c r="I110" s="323"/>
      <c r="J110" s="324">
        <v>4</v>
      </c>
      <c r="K110" s="324">
        <v>4</v>
      </c>
      <c r="L110" s="324">
        <v>4</v>
      </c>
      <c r="M110" s="323"/>
      <c r="N110" s="325" t="s">
        <v>192</v>
      </c>
      <c r="O110" s="323"/>
      <c r="P110" s="326" t="s">
        <v>188</v>
      </c>
      <c r="Q110" s="327"/>
      <c r="R110" s="320">
        <v>278932.28129999997</v>
      </c>
      <c r="S110" s="320">
        <v>276225.21879999997</v>
      </c>
      <c r="T110" s="320">
        <v>322997.3125</v>
      </c>
      <c r="U110" s="321">
        <v>878154.81259999995</v>
      </c>
      <c r="W110" s="329"/>
      <c r="X110" s="329"/>
    </row>
    <row r="111" spans="1:24" s="328" customFormat="1" ht="12" customHeight="1">
      <c r="A111" s="322" t="s">
        <v>173</v>
      </c>
      <c r="B111" s="205" t="s">
        <v>204</v>
      </c>
      <c r="C111" s="323">
        <v>1</v>
      </c>
      <c r="D111" s="205" t="s">
        <v>191</v>
      </c>
      <c r="E111" s="323"/>
      <c r="F111" s="334">
        <v>37693.161466666665</v>
      </c>
      <c r="G111" s="334">
        <v>37189.708399999996</v>
      </c>
      <c r="H111" s="334">
        <v>42255.362000000001</v>
      </c>
      <c r="I111" s="323"/>
      <c r="J111" s="324">
        <v>0.75</v>
      </c>
      <c r="K111" s="324">
        <v>0.75</v>
      </c>
      <c r="L111" s="324">
        <v>0.75</v>
      </c>
      <c r="M111" s="323"/>
      <c r="N111" s="325" t="s">
        <v>192</v>
      </c>
      <c r="O111" s="323"/>
      <c r="P111" s="326" t="s">
        <v>198</v>
      </c>
      <c r="Q111" s="327"/>
      <c r="R111" s="320">
        <v>28269.871099999997</v>
      </c>
      <c r="S111" s="320">
        <v>27892.281299999995</v>
      </c>
      <c r="T111" s="320">
        <v>31691.521500000003</v>
      </c>
      <c r="U111" s="321">
        <v>87853.673899999994</v>
      </c>
      <c r="W111" s="329"/>
      <c r="X111" s="329"/>
    </row>
    <row r="112" spans="1:24" s="328" customFormat="1" ht="12" customHeight="1">
      <c r="A112" s="322" t="s">
        <v>173</v>
      </c>
      <c r="B112" s="205" t="s">
        <v>204</v>
      </c>
      <c r="C112" s="323">
        <v>1</v>
      </c>
      <c r="D112" s="205" t="s">
        <v>191</v>
      </c>
      <c r="E112" s="323"/>
      <c r="F112" s="334">
        <v>83519.015650000001</v>
      </c>
      <c r="G112" s="334">
        <v>82403.484400000001</v>
      </c>
      <c r="H112" s="334">
        <v>93207.578150000001</v>
      </c>
      <c r="I112" s="323"/>
      <c r="J112" s="324">
        <v>2</v>
      </c>
      <c r="K112" s="324">
        <v>2</v>
      </c>
      <c r="L112" s="324">
        <v>2</v>
      </c>
      <c r="M112" s="323"/>
      <c r="N112" s="325" t="s">
        <v>192</v>
      </c>
      <c r="O112" s="323"/>
      <c r="P112" s="326" t="s">
        <v>189</v>
      </c>
      <c r="Q112" s="327"/>
      <c r="R112" s="320">
        <v>167038.0313</v>
      </c>
      <c r="S112" s="320">
        <v>164806.9688</v>
      </c>
      <c r="T112" s="320">
        <v>186415.1563</v>
      </c>
      <c r="U112" s="321">
        <v>518260.15639999998</v>
      </c>
      <c r="W112" s="329"/>
      <c r="X112" s="329"/>
    </row>
    <row r="113" spans="1:24" s="328" customFormat="1" ht="12" customHeight="1">
      <c r="A113" s="322" t="s">
        <v>173</v>
      </c>
      <c r="B113" s="205" t="s">
        <v>204</v>
      </c>
      <c r="C113" s="323">
        <v>1</v>
      </c>
      <c r="D113" s="205" t="s">
        <v>191</v>
      </c>
      <c r="E113" s="323"/>
      <c r="F113" s="334">
        <v>66204.090277777781</v>
      </c>
      <c r="G113" s="334">
        <v>65520.618055555555</v>
      </c>
      <c r="H113" s="334">
        <v>74196.972222222219</v>
      </c>
      <c r="I113" s="323"/>
      <c r="J113" s="324">
        <v>9</v>
      </c>
      <c r="K113" s="324">
        <v>9</v>
      </c>
      <c r="L113" s="324">
        <v>9</v>
      </c>
      <c r="M113" s="323"/>
      <c r="N113" s="325" t="s">
        <v>192</v>
      </c>
      <c r="O113" s="323"/>
      <c r="P113" s="326" t="s">
        <v>200</v>
      </c>
      <c r="Q113" s="327"/>
      <c r="R113" s="320">
        <v>595836.8125</v>
      </c>
      <c r="S113" s="320">
        <v>589685.5625</v>
      </c>
      <c r="T113" s="320">
        <v>667772.75</v>
      </c>
      <c r="U113" s="321">
        <v>1853295.125</v>
      </c>
      <c r="W113" s="329"/>
      <c r="X113" s="329"/>
    </row>
    <row r="114" spans="1:24" s="328" customFormat="1" ht="12" customHeight="1">
      <c r="A114" s="322" t="s">
        <v>173</v>
      </c>
      <c r="B114" s="205" t="s">
        <v>205</v>
      </c>
      <c r="C114" s="323">
        <v>1</v>
      </c>
      <c r="D114" s="205" t="s">
        <v>191</v>
      </c>
      <c r="E114" s="323"/>
      <c r="F114" s="334">
        <v>63394.707049999997</v>
      </c>
      <c r="G114" s="334">
        <v>62547.972650000003</v>
      </c>
      <c r="H114" s="334">
        <v>71146.859400000001</v>
      </c>
      <c r="I114" s="323"/>
      <c r="J114" s="324">
        <v>2</v>
      </c>
      <c r="K114" s="324">
        <v>2</v>
      </c>
      <c r="L114" s="324">
        <v>2</v>
      </c>
      <c r="M114" s="323"/>
      <c r="N114" s="325" t="s">
        <v>192</v>
      </c>
      <c r="O114" s="323"/>
      <c r="P114" s="326" t="s">
        <v>180</v>
      </c>
      <c r="Q114" s="327"/>
      <c r="R114" s="320">
        <v>126789.41409999999</v>
      </c>
      <c r="S114" s="320">
        <v>125095.94530000001</v>
      </c>
      <c r="T114" s="320">
        <v>142293.7188</v>
      </c>
      <c r="U114" s="321">
        <v>394179.07819999999</v>
      </c>
      <c r="W114" s="329"/>
      <c r="X114" s="329"/>
    </row>
    <row r="115" spans="1:24" s="328" customFormat="1" ht="12" customHeight="1">
      <c r="A115" s="322" t="s">
        <v>173</v>
      </c>
      <c r="B115" s="205" t="s">
        <v>205</v>
      </c>
      <c r="C115" s="323">
        <v>1</v>
      </c>
      <c r="D115" s="205" t="s">
        <v>191</v>
      </c>
      <c r="E115" s="323"/>
      <c r="F115" s="334">
        <v>77783.112500000003</v>
      </c>
      <c r="G115" s="334">
        <v>103505.5625</v>
      </c>
      <c r="H115" s="334">
        <v>78960.659090909088</v>
      </c>
      <c r="I115" s="323"/>
      <c r="J115" s="324">
        <v>40</v>
      </c>
      <c r="K115" s="324">
        <v>40</v>
      </c>
      <c r="L115" s="324">
        <v>44</v>
      </c>
      <c r="M115" s="323"/>
      <c r="N115" s="325" t="s">
        <v>192</v>
      </c>
      <c r="O115" s="323"/>
      <c r="P115" s="326" t="s">
        <v>176</v>
      </c>
      <c r="Q115" s="327"/>
      <c r="R115" s="320">
        <v>3111324.5</v>
      </c>
      <c r="S115" s="320">
        <v>4140222.5</v>
      </c>
      <c r="T115" s="320">
        <v>3474269</v>
      </c>
      <c r="U115" s="321">
        <v>10725816</v>
      </c>
      <c r="W115" s="329"/>
      <c r="X115" s="329"/>
    </row>
    <row r="116" spans="1:24" s="328" customFormat="1" ht="12" customHeight="1">
      <c r="A116" s="322" t="s">
        <v>173</v>
      </c>
      <c r="B116" s="205" t="s">
        <v>205</v>
      </c>
      <c r="C116" s="323">
        <v>1</v>
      </c>
      <c r="D116" s="205" t="s">
        <v>191</v>
      </c>
      <c r="E116" s="323"/>
      <c r="F116" s="334">
        <v>73218.28125</v>
      </c>
      <c r="G116" s="334">
        <v>72561.640625</v>
      </c>
      <c r="H116" s="334">
        <v>67624.421875</v>
      </c>
      <c r="I116" s="323"/>
      <c r="J116" s="324">
        <v>4</v>
      </c>
      <c r="K116" s="324">
        <v>4</v>
      </c>
      <c r="L116" s="324">
        <v>4</v>
      </c>
      <c r="M116" s="323"/>
      <c r="N116" s="325" t="s">
        <v>192</v>
      </c>
      <c r="O116" s="323"/>
      <c r="P116" s="326" t="s">
        <v>181</v>
      </c>
      <c r="Q116" s="327"/>
      <c r="R116" s="320">
        <v>292873.125</v>
      </c>
      <c r="S116" s="320">
        <v>290246.5625</v>
      </c>
      <c r="T116" s="320">
        <v>270497.6875</v>
      </c>
      <c r="U116" s="321">
        <v>853617.375</v>
      </c>
      <c r="W116" s="329"/>
      <c r="X116" s="329"/>
    </row>
    <row r="117" spans="1:24" s="328" customFormat="1" ht="12" customHeight="1">
      <c r="A117" s="322" t="s">
        <v>173</v>
      </c>
      <c r="B117" s="205" t="s">
        <v>205</v>
      </c>
      <c r="C117" s="323">
        <v>1</v>
      </c>
      <c r="D117" s="205" t="s">
        <v>191</v>
      </c>
      <c r="E117" s="323"/>
      <c r="F117" s="334">
        <v>73332.833333333328</v>
      </c>
      <c r="G117" s="334">
        <v>72522.925925925927</v>
      </c>
      <c r="H117" s="334">
        <v>91731.23</v>
      </c>
      <c r="I117" s="323"/>
      <c r="J117" s="324">
        <v>27</v>
      </c>
      <c r="K117" s="324">
        <v>27</v>
      </c>
      <c r="L117" s="324">
        <v>25</v>
      </c>
      <c r="M117" s="323"/>
      <c r="N117" s="325" t="s">
        <v>192</v>
      </c>
      <c r="O117" s="323"/>
      <c r="P117" s="326" t="s">
        <v>182</v>
      </c>
      <c r="Q117" s="327"/>
      <c r="R117" s="320">
        <v>1979986.4999999998</v>
      </c>
      <c r="S117" s="320">
        <v>1958119</v>
      </c>
      <c r="T117" s="320">
        <v>2293280.75</v>
      </c>
      <c r="U117" s="321">
        <v>6231386.25</v>
      </c>
      <c r="W117" s="329"/>
      <c r="X117" s="329"/>
    </row>
    <row r="118" spans="1:24" s="328" customFormat="1" ht="12" customHeight="1">
      <c r="A118" s="322" t="s">
        <v>173</v>
      </c>
      <c r="B118" s="205" t="s">
        <v>205</v>
      </c>
      <c r="C118" s="323">
        <v>1</v>
      </c>
      <c r="D118" s="205" t="s">
        <v>191</v>
      </c>
      <c r="E118" s="323"/>
      <c r="F118" s="334">
        <v>75966.101190476184</v>
      </c>
      <c r="G118" s="334">
        <v>74447.34375</v>
      </c>
      <c r="H118" s="334">
        <v>84648.443750000006</v>
      </c>
      <c r="I118" s="323"/>
      <c r="J118" s="324">
        <v>21</v>
      </c>
      <c r="K118" s="324">
        <v>20</v>
      </c>
      <c r="L118" s="324">
        <v>20</v>
      </c>
      <c r="M118" s="323"/>
      <c r="N118" s="325" t="s">
        <v>192</v>
      </c>
      <c r="O118" s="323"/>
      <c r="P118" s="326" t="s">
        <v>183</v>
      </c>
      <c r="Q118" s="327"/>
      <c r="R118" s="320">
        <v>1595288.1249999998</v>
      </c>
      <c r="S118" s="320">
        <v>1488946.875</v>
      </c>
      <c r="T118" s="320">
        <v>1692968.875</v>
      </c>
      <c r="U118" s="321">
        <v>4777203.875</v>
      </c>
      <c r="W118" s="329"/>
      <c r="X118" s="329"/>
    </row>
    <row r="119" spans="1:24" s="328" customFormat="1" ht="12" customHeight="1">
      <c r="A119" s="322" t="s">
        <v>173</v>
      </c>
      <c r="B119" s="205" t="s">
        <v>205</v>
      </c>
      <c r="C119" s="323">
        <v>1</v>
      </c>
      <c r="D119" s="205" t="s">
        <v>191</v>
      </c>
      <c r="E119" s="323"/>
      <c r="F119" s="334">
        <v>75252.835900000005</v>
      </c>
      <c r="G119" s="334">
        <v>75062.492199999993</v>
      </c>
      <c r="H119" s="334">
        <v>85386</v>
      </c>
      <c r="I119" s="323"/>
      <c r="J119" s="324">
        <v>1</v>
      </c>
      <c r="K119" s="324">
        <v>1</v>
      </c>
      <c r="L119" s="324">
        <v>1</v>
      </c>
      <c r="M119" s="323"/>
      <c r="N119" s="325" t="s">
        <v>192</v>
      </c>
      <c r="O119" s="323"/>
      <c r="P119" s="326" t="s">
        <v>188</v>
      </c>
      <c r="Q119" s="327"/>
      <c r="R119" s="320">
        <v>75252.835900000005</v>
      </c>
      <c r="S119" s="320">
        <v>75062.492199999993</v>
      </c>
      <c r="T119" s="320">
        <v>85386</v>
      </c>
      <c r="U119" s="321">
        <v>235701.32809999998</v>
      </c>
      <c r="W119" s="329"/>
      <c r="X119" s="329"/>
    </row>
    <row r="120" spans="1:24" s="328" customFormat="1" ht="12" customHeight="1">
      <c r="A120" s="322" t="s">
        <v>173</v>
      </c>
      <c r="B120" s="205" t="s">
        <v>205</v>
      </c>
      <c r="C120" s="323">
        <v>1</v>
      </c>
      <c r="D120" s="205" t="s">
        <v>191</v>
      </c>
      <c r="E120" s="323"/>
      <c r="F120" s="334">
        <v>84724.914050000007</v>
      </c>
      <c r="G120" s="334">
        <v>87215.171900000001</v>
      </c>
      <c r="H120" s="334">
        <v>97421.210949999993</v>
      </c>
      <c r="I120" s="323"/>
      <c r="J120" s="324">
        <v>2</v>
      </c>
      <c r="K120" s="324">
        <v>2</v>
      </c>
      <c r="L120" s="324">
        <v>2</v>
      </c>
      <c r="M120" s="323"/>
      <c r="N120" s="325" t="s">
        <v>192</v>
      </c>
      <c r="O120" s="323"/>
      <c r="P120" s="326" t="s">
        <v>200</v>
      </c>
      <c r="Q120" s="327"/>
      <c r="R120" s="320">
        <v>169449.82810000001</v>
      </c>
      <c r="S120" s="320">
        <v>174430.3438</v>
      </c>
      <c r="T120" s="320">
        <v>194842.42189999999</v>
      </c>
      <c r="U120" s="321">
        <v>538722.59380000003</v>
      </c>
      <c r="W120" s="329"/>
      <c r="X120" s="329"/>
    </row>
    <row r="121" spans="1:24" s="328" customFormat="1" ht="12" customHeight="1">
      <c r="A121" s="322" t="s">
        <v>173</v>
      </c>
      <c r="B121" s="205" t="s">
        <v>206</v>
      </c>
      <c r="C121" s="323">
        <v>1</v>
      </c>
      <c r="D121" s="205" t="s">
        <v>191</v>
      </c>
      <c r="E121" s="323"/>
      <c r="F121" s="334">
        <v>235435.5</v>
      </c>
      <c r="G121" s="334">
        <v>114790.47368421052</v>
      </c>
      <c r="H121" s="334">
        <v>131198.54999999999</v>
      </c>
      <c r="I121" s="323"/>
      <c r="J121" s="324">
        <v>19</v>
      </c>
      <c r="K121" s="324">
        <v>19</v>
      </c>
      <c r="L121" s="324">
        <v>20</v>
      </c>
      <c r="M121" s="323"/>
      <c r="N121" s="325" t="s">
        <v>192</v>
      </c>
      <c r="O121" s="323"/>
      <c r="P121" s="326" t="s">
        <v>176</v>
      </c>
      <c r="Q121" s="327"/>
      <c r="R121" s="320">
        <v>4473274.5</v>
      </c>
      <c r="S121" s="320">
        <v>2181019</v>
      </c>
      <c r="T121" s="320">
        <v>2623971</v>
      </c>
      <c r="U121" s="321">
        <v>9278264.5</v>
      </c>
      <c r="W121" s="329"/>
      <c r="X121" s="329"/>
    </row>
    <row r="122" spans="1:24" s="328" customFormat="1" ht="12" customHeight="1">
      <c r="A122" s="322" t="s">
        <v>173</v>
      </c>
      <c r="B122" s="205" t="s">
        <v>206</v>
      </c>
      <c r="C122" s="323">
        <v>1</v>
      </c>
      <c r="D122" s="205" t="s">
        <v>191</v>
      </c>
      <c r="E122" s="323"/>
      <c r="F122" s="334">
        <v>0</v>
      </c>
      <c r="G122" s="334">
        <v>0</v>
      </c>
      <c r="H122" s="334">
        <v>176249.39064999999</v>
      </c>
      <c r="I122" s="323"/>
      <c r="J122" s="324">
        <v>0</v>
      </c>
      <c r="K122" s="324">
        <v>0</v>
      </c>
      <c r="L122" s="324">
        <v>2</v>
      </c>
      <c r="M122" s="323"/>
      <c r="N122" s="325" t="s">
        <v>192</v>
      </c>
      <c r="O122" s="323"/>
      <c r="P122" s="326" t="s">
        <v>181</v>
      </c>
      <c r="Q122" s="327"/>
      <c r="R122" s="320">
        <v>0</v>
      </c>
      <c r="S122" s="320">
        <v>0</v>
      </c>
      <c r="T122" s="320">
        <v>352498.78129999997</v>
      </c>
      <c r="U122" s="321">
        <v>352498.78129999997</v>
      </c>
      <c r="W122" s="329"/>
      <c r="X122" s="329"/>
    </row>
    <row r="123" spans="1:24" s="328" customFormat="1" ht="12" customHeight="1">
      <c r="A123" s="322" t="s">
        <v>173</v>
      </c>
      <c r="B123" s="205" t="s">
        <v>206</v>
      </c>
      <c r="C123" s="323">
        <v>1</v>
      </c>
      <c r="D123" s="205" t="s">
        <v>191</v>
      </c>
      <c r="E123" s="323"/>
      <c r="F123" s="334">
        <v>125323.17857142857</v>
      </c>
      <c r="G123" s="334">
        <v>124395.13541666667</v>
      </c>
      <c r="H123" s="334">
        <v>139751.5</v>
      </c>
      <c r="I123" s="323"/>
      <c r="J123" s="324">
        <v>7</v>
      </c>
      <c r="K123" s="324">
        <v>6</v>
      </c>
      <c r="L123" s="324">
        <v>6</v>
      </c>
      <c r="M123" s="323"/>
      <c r="N123" s="325" t="s">
        <v>192</v>
      </c>
      <c r="O123" s="323"/>
      <c r="P123" s="326" t="s">
        <v>182</v>
      </c>
      <c r="Q123" s="327"/>
      <c r="R123" s="320">
        <v>877262.25</v>
      </c>
      <c r="S123" s="320">
        <v>746370.8125</v>
      </c>
      <c r="T123" s="320">
        <v>838509</v>
      </c>
      <c r="U123" s="321">
        <v>2462142.0625</v>
      </c>
      <c r="W123" s="329"/>
      <c r="X123" s="329"/>
    </row>
    <row r="124" spans="1:24" s="328" customFormat="1" ht="12" customHeight="1">
      <c r="A124" s="322" t="s">
        <v>173</v>
      </c>
      <c r="B124" s="205" t="s">
        <v>206</v>
      </c>
      <c r="C124" s="323">
        <v>1</v>
      </c>
      <c r="D124" s="205" t="s">
        <v>191</v>
      </c>
      <c r="E124" s="323"/>
      <c r="F124" s="334">
        <v>119833.5625</v>
      </c>
      <c r="G124" s="334">
        <v>124704.25</v>
      </c>
      <c r="H124" s="334">
        <v>213139.32142857142</v>
      </c>
      <c r="I124" s="323"/>
      <c r="J124" s="324">
        <v>5</v>
      </c>
      <c r="K124" s="324">
        <v>6</v>
      </c>
      <c r="L124" s="324">
        <v>7</v>
      </c>
      <c r="M124" s="323"/>
      <c r="N124" s="325" t="s">
        <v>192</v>
      </c>
      <c r="O124" s="323"/>
      <c r="P124" s="326" t="s">
        <v>183</v>
      </c>
      <c r="Q124" s="327"/>
      <c r="R124" s="320">
        <v>599167.8125</v>
      </c>
      <c r="S124" s="320">
        <v>748225.5</v>
      </c>
      <c r="T124" s="320">
        <v>1491975.25</v>
      </c>
      <c r="U124" s="321">
        <v>2839368.5625</v>
      </c>
      <c r="W124" s="329"/>
      <c r="X124" s="329"/>
    </row>
    <row r="125" spans="1:24" s="328" customFormat="1" ht="12" customHeight="1">
      <c r="A125" s="322" t="s">
        <v>173</v>
      </c>
      <c r="B125" s="205" t="s">
        <v>206</v>
      </c>
      <c r="C125" s="323">
        <v>1</v>
      </c>
      <c r="D125" s="205" t="s">
        <v>191</v>
      </c>
      <c r="E125" s="323"/>
      <c r="F125" s="334">
        <v>113352.49219999999</v>
      </c>
      <c r="G125" s="334">
        <v>112413.83590000001</v>
      </c>
      <c r="H125" s="334">
        <v>127951.99219999999</v>
      </c>
      <c r="I125" s="323"/>
      <c r="J125" s="324">
        <v>1</v>
      </c>
      <c r="K125" s="324">
        <v>1</v>
      </c>
      <c r="L125" s="324">
        <v>1</v>
      </c>
      <c r="M125" s="323"/>
      <c r="N125" s="325" t="s">
        <v>192</v>
      </c>
      <c r="O125" s="323"/>
      <c r="P125" s="326" t="s">
        <v>200</v>
      </c>
      <c r="Q125" s="327"/>
      <c r="R125" s="320">
        <v>113352.49219999999</v>
      </c>
      <c r="S125" s="320">
        <v>112413.83590000001</v>
      </c>
      <c r="T125" s="320">
        <v>127951.99219999999</v>
      </c>
      <c r="U125" s="321">
        <v>353718.32029999996</v>
      </c>
      <c r="W125" s="329"/>
      <c r="X125" s="329"/>
    </row>
    <row r="126" spans="1:24" s="328" customFormat="1" ht="12" customHeight="1">
      <c r="A126" s="322" t="s">
        <v>173</v>
      </c>
      <c r="B126" s="205" t="s">
        <v>207</v>
      </c>
      <c r="C126" s="323">
        <v>2</v>
      </c>
      <c r="D126" s="205" t="s">
        <v>208</v>
      </c>
      <c r="E126" s="323"/>
      <c r="F126" s="334">
        <v>14387.052457142856</v>
      </c>
      <c r="G126" s="334">
        <v>14206.4866</v>
      </c>
      <c r="H126" s="334">
        <v>15922.670771428571</v>
      </c>
      <c r="I126" s="323"/>
      <c r="J126" s="324">
        <v>3.5</v>
      </c>
      <c r="K126" s="324">
        <v>3.5</v>
      </c>
      <c r="L126" s="324">
        <v>3.5</v>
      </c>
      <c r="M126" s="323"/>
      <c r="N126" s="325" t="s">
        <v>209</v>
      </c>
      <c r="O126" s="323"/>
      <c r="P126" s="326" t="s">
        <v>176</v>
      </c>
      <c r="Q126" s="327"/>
      <c r="R126" s="320">
        <v>50354.683599999997</v>
      </c>
      <c r="S126" s="320">
        <v>49722.703099999999</v>
      </c>
      <c r="T126" s="320">
        <v>55729.347699999998</v>
      </c>
      <c r="U126" s="321">
        <v>155806.73440000002</v>
      </c>
      <c r="W126" s="329"/>
      <c r="X126" s="329"/>
    </row>
    <row r="127" spans="1:24" s="328" customFormat="1" ht="12" customHeight="1">
      <c r="A127" s="322" t="s">
        <v>173</v>
      </c>
      <c r="B127" s="205" t="s">
        <v>207</v>
      </c>
      <c r="C127" s="323">
        <v>2</v>
      </c>
      <c r="D127" s="205" t="s">
        <v>208</v>
      </c>
      <c r="E127" s="323"/>
      <c r="F127" s="334">
        <v>17533.159127272727</v>
      </c>
      <c r="G127" s="334">
        <v>17298.977309090908</v>
      </c>
      <c r="H127" s="334">
        <v>19335.552581818181</v>
      </c>
      <c r="I127" s="323"/>
      <c r="J127" s="324">
        <v>1.375</v>
      </c>
      <c r="K127" s="324">
        <v>1.375</v>
      </c>
      <c r="L127" s="324">
        <v>1.375</v>
      </c>
      <c r="M127" s="323"/>
      <c r="N127" s="325" t="s">
        <v>209</v>
      </c>
      <c r="O127" s="323"/>
      <c r="P127" s="326" t="s">
        <v>181</v>
      </c>
      <c r="Q127" s="327"/>
      <c r="R127" s="320">
        <v>24108.093799999999</v>
      </c>
      <c r="S127" s="320">
        <v>23786.093799999999</v>
      </c>
      <c r="T127" s="320">
        <v>26586.3848</v>
      </c>
      <c r="U127" s="321">
        <v>74480.572400000005</v>
      </c>
      <c r="W127" s="329"/>
      <c r="X127" s="329"/>
    </row>
    <row r="128" spans="1:24" s="328" customFormat="1" ht="12" customHeight="1">
      <c r="A128" s="322" t="s">
        <v>173</v>
      </c>
      <c r="B128" s="205" t="s">
        <v>210</v>
      </c>
      <c r="C128" s="323">
        <v>2</v>
      </c>
      <c r="D128" s="205" t="s">
        <v>208</v>
      </c>
      <c r="E128" s="323"/>
      <c r="F128" s="334">
        <v>15458.932974093263</v>
      </c>
      <c r="G128" s="334">
        <v>12206.778212389379</v>
      </c>
      <c r="H128" s="334">
        <v>16397.696580645159</v>
      </c>
      <c r="I128" s="323"/>
      <c r="J128" s="324">
        <v>4.8250000000000002</v>
      </c>
      <c r="K128" s="324">
        <v>5.65</v>
      </c>
      <c r="L128" s="324">
        <v>4.6500000000000004</v>
      </c>
      <c r="M128" s="323"/>
      <c r="N128" s="325" t="s">
        <v>209</v>
      </c>
      <c r="O128" s="323"/>
      <c r="P128" s="326" t="s">
        <v>180</v>
      </c>
      <c r="Q128" s="327"/>
      <c r="R128" s="320">
        <v>74589.351599999995</v>
      </c>
      <c r="S128" s="320">
        <v>68968.296900000001</v>
      </c>
      <c r="T128" s="320">
        <v>76249.289099999995</v>
      </c>
      <c r="U128" s="321">
        <v>219806.9376</v>
      </c>
      <c r="W128" s="329"/>
      <c r="X128" s="329"/>
    </row>
    <row r="129" spans="1:24" s="328" customFormat="1" ht="12" customHeight="1">
      <c r="A129" s="322" t="s">
        <v>173</v>
      </c>
      <c r="B129" s="205" t="s">
        <v>210</v>
      </c>
      <c r="C129" s="323">
        <v>2</v>
      </c>
      <c r="D129" s="205" t="s">
        <v>208</v>
      </c>
      <c r="E129" s="323"/>
      <c r="F129" s="334">
        <v>12750.680145328721</v>
      </c>
      <c r="G129" s="334">
        <v>12729.419335640137</v>
      </c>
      <c r="H129" s="334">
        <v>14771.141868512112</v>
      </c>
      <c r="I129" s="323"/>
      <c r="J129" s="324">
        <v>14.45</v>
      </c>
      <c r="K129" s="324">
        <v>14.45</v>
      </c>
      <c r="L129" s="324">
        <v>14.45</v>
      </c>
      <c r="M129" s="323"/>
      <c r="N129" s="325" t="s">
        <v>209</v>
      </c>
      <c r="O129" s="323"/>
      <c r="P129" s="326" t="s">
        <v>176</v>
      </c>
      <c r="Q129" s="327"/>
      <c r="R129" s="320">
        <v>184247.32810000001</v>
      </c>
      <c r="S129" s="320">
        <v>183940.10939999999</v>
      </c>
      <c r="T129" s="320">
        <v>213443</v>
      </c>
      <c r="U129" s="321">
        <v>581630.4375</v>
      </c>
      <c r="W129" s="329"/>
      <c r="X129" s="329"/>
    </row>
    <row r="130" spans="1:24" s="328" customFormat="1" ht="12" customHeight="1">
      <c r="A130" s="322" t="s">
        <v>173</v>
      </c>
      <c r="B130" s="205" t="s">
        <v>210</v>
      </c>
      <c r="C130" s="323">
        <v>2</v>
      </c>
      <c r="D130" s="205" t="s">
        <v>208</v>
      </c>
      <c r="E130" s="323"/>
      <c r="F130" s="334">
        <v>8502.6298417266189</v>
      </c>
      <c r="G130" s="334">
        <v>83297.557202614364</v>
      </c>
      <c r="H130" s="334">
        <v>9125.91501369863</v>
      </c>
      <c r="I130" s="323"/>
      <c r="J130" s="324">
        <v>3.4750000000000001</v>
      </c>
      <c r="K130" s="324">
        <v>3.8250000000000002</v>
      </c>
      <c r="L130" s="324">
        <v>3.65</v>
      </c>
      <c r="M130" s="323"/>
      <c r="N130" s="325" t="s">
        <v>209</v>
      </c>
      <c r="O130" s="323"/>
      <c r="P130" s="326" t="s">
        <v>181</v>
      </c>
      <c r="Q130" s="327"/>
      <c r="R130" s="320">
        <v>29546.638700000003</v>
      </c>
      <c r="S130" s="320">
        <v>318613.15629999997</v>
      </c>
      <c r="T130" s="320">
        <v>33309.589800000002</v>
      </c>
      <c r="U130" s="321">
        <v>381469.3848</v>
      </c>
      <c r="W130" s="329"/>
      <c r="X130" s="329"/>
    </row>
    <row r="131" spans="1:24" s="328" customFormat="1" ht="12" customHeight="1">
      <c r="A131" s="322" t="s">
        <v>173</v>
      </c>
      <c r="B131" s="205" t="s">
        <v>210</v>
      </c>
      <c r="C131" s="323">
        <v>2</v>
      </c>
      <c r="D131" s="205" t="s">
        <v>208</v>
      </c>
      <c r="E131" s="323"/>
      <c r="F131" s="334">
        <v>9991.2078421052647</v>
      </c>
      <c r="G131" s="334">
        <v>9857.760078947369</v>
      </c>
      <c r="H131" s="334">
        <v>11055.450236842105</v>
      </c>
      <c r="I131" s="323"/>
      <c r="J131" s="324">
        <v>3.8</v>
      </c>
      <c r="K131" s="324">
        <v>3.8</v>
      </c>
      <c r="L131" s="324">
        <v>3.8</v>
      </c>
      <c r="M131" s="323"/>
      <c r="N131" s="325" t="s">
        <v>209</v>
      </c>
      <c r="O131" s="323"/>
      <c r="P131" s="326" t="s">
        <v>182</v>
      </c>
      <c r="Q131" s="327"/>
      <c r="R131" s="320">
        <v>37966.589800000002</v>
      </c>
      <c r="S131" s="320">
        <v>37459.488299999997</v>
      </c>
      <c r="T131" s="320">
        <v>42010.710899999998</v>
      </c>
      <c r="U131" s="321">
        <v>117436.78899999999</v>
      </c>
      <c r="W131" s="329"/>
      <c r="X131" s="329"/>
    </row>
    <row r="132" spans="1:24" s="328" customFormat="1" ht="12" customHeight="1">
      <c r="A132" s="322" t="s">
        <v>173</v>
      </c>
      <c r="B132" s="205" t="s">
        <v>210</v>
      </c>
      <c r="C132" s="323">
        <v>2</v>
      </c>
      <c r="D132" s="205" t="s">
        <v>208</v>
      </c>
      <c r="E132" s="323"/>
      <c r="F132" s="334">
        <v>9022.4316249999993</v>
      </c>
      <c r="G132" s="334">
        <v>8901.9232499999998</v>
      </c>
      <c r="H132" s="334">
        <v>10068.864125</v>
      </c>
      <c r="I132" s="323"/>
      <c r="J132" s="324">
        <v>0.8</v>
      </c>
      <c r="K132" s="324">
        <v>0.8</v>
      </c>
      <c r="L132" s="324">
        <v>0.8</v>
      </c>
      <c r="M132" s="323"/>
      <c r="N132" s="325" t="s">
        <v>209</v>
      </c>
      <c r="O132" s="323"/>
      <c r="P132" s="326" t="s">
        <v>186</v>
      </c>
      <c r="Q132" s="327"/>
      <c r="R132" s="320">
        <v>7217.9452999999994</v>
      </c>
      <c r="S132" s="320">
        <v>7121.5385999999999</v>
      </c>
      <c r="T132" s="320">
        <v>8055.0913</v>
      </c>
      <c r="U132" s="321">
        <v>22394.575199999999</v>
      </c>
      <c r="W132" s="329"/>
      <c r="X132" s="329"/>
    </row>
    <row r="133" spans="1:24" s="328" customFormat="1" ht="12" customHeight="1">
      <c r="A133" s="322" t="s">
        <v>173</v>
      </c>
      <c r="B133" s="205" t="s">
        <v>210</v>
      </c>
      <c r="C133" s="323">
        <v>2</v>
      </c>
      <c r="D133" s="205" t="s">
        <v>208</v>
      </c>
      <c r="E133" s="323"/>
      <c r="F133" s="334">
        <v>7879.0198181818178</v>
      </c>
      <c r="G133" s="334">
        <v>7773.782909090909</v>
      </c>
      <c r="H133" s="334">
        <v>8815.5192727272715</v>
      </c>
      <c r="I133" s="323"/>
      <c r="J133" s="324">
        <v>0.55000000000000004</v>
      </c>
      <c r="K133" s="324">
        <v>0.55000000000000004</v>
      </c>
      <c r="L133" s="324">
        <v>0.55000000000000004</v>
      </c>
      <c r="M133" s="323"/>
      <c r="N133" s="325" t="s">
        <v>209</v>
      </c>
      <c r="O133" s="323"/>
      <c r="P133" s="326" t="s">
        <v>183</v>
      </c>
      <c r="Q133" s="327"/>
      <c r="R133" s="320">
        <v>4333.4609</v>
      </c>
      <c r="S133" s="320">
        <v>4275.5806000000002</v>
      </c>
      <c r="T133" s="320">
        <v>4848.5356000000002</v>
      </c>
      <c r="U133" s="321">
        <v>13457.577099999999</v>
      </c>
      <c r="W133" s="329"/>
      <c r="X133" s="329"/>
    </row>
    <row r="134" spans="1:24" s="328" customFormat="1" ht="12" customHeight="1">
      <c r="A134" s="322" t="s">
        <v>173</v>
      </c>
      <c r="B134" s="205" t="s">
        <v>210</v>
      </c>
      <c r="C134" s="323">
        <v>2</v>
      </c>
      <c r="D134" s="205" t="s">
        <v>208</v>
      </c>
      <c r="E134" s="323"/>
      <c r="F134" s="334">
        <v>24076.762666666669</v>
      </c>
      <c r="G134" s="334">
        <v>23755.179000000004</v>
      </c>
      <c r="H134" s="334">
        <v>25849.918666666668</v>
      </c>
      <c r="I134" s="323"/>
      <c r="J134" s="324">
        <v>0.3</v>
      </c>
      <c r="K134" s="324">
        <v>0.3</v>
      </c>
      <c r="L134" s="324">
        <v>0.3</v>
      </c>
      <c r="M134" s="323"/>
      <c r="N134" s="325" t="s">
        <v>209</v>
      </c>
      <c r="O134" s="323"/>
      <c r="P134" s="326" t="s">
        <v>188</v>
      </c>
      <c r="Q134" s="327"/>
      <c r="R134" s="320">
        <v>7223.028800000001</v>
      </c>
      <c r="S134" s="320">
        <v>7126.5537000000013</v>
      </c>
      <c r="T134" s="320">
        <v>7754.9755999999998</v>
      </c>
      <c r="U134" s="321">
        <v>22104.558100000002</v>
      </c>
      <c r="W134" s="329"/>
      <c r="X134" s="329"/>
    </row>
    <row r="135" spans="1:24" s="328" customFormat="1" ht="12" customHeight="1">
      <c r="A135" s="322" t="s">
        <v>173</v>
      </c>
      <c r="B135" s="205" t="s">
        <v>210</v>
      </c>
      <c r="C135" s="323">
        <v>2</v>
      </c>
      <c r="D135" s="205" t="s">
        <v>208</v>
      </c>
      <c r="E135" s="323"/>
      <c r="F135" s="334">
        <v>5335.4607999999998</v>
      </c>
      <c r="G135" s="334">
        <v>5264.1976000000004</v>
      </c>
      <c r="H135" s="334">
        <v>6001.9823999999999</v>
      </c>
      <c r="I135" s="323"/>
      <c r="J135" s="324">
        <v>0.25</v>
      </c>
      <c r="K135" s="324">
        <v>0.25</v>
      </c>
      <c r="L135" s="324">
        <v>0.25</v>
      </c>
      <c r="M135" s="323"/>
      <c r="N135" s="325" t="s">
        <v>209</v>
      </c>
      <c r="O135" s="323"/>
      <c r="P135" s="326" t="s">
        <v>189</v>
      </c>
      <c r="Q135" s="327"/>
      <c r="R135" s="320">
        <v>1333.8652</v>
      </c>
      <c r="S135" s="320">
        <v>1316.0494000000001</v>
      </c>
      <c r="T135" s="320">
        <v>1500.4956</v>
      </c>
      <c r="U135" s="321">
        <v>4150.4102000000003</v>
      </c>
      <c r="W135" s="329"/>
      <c r="X135" s="329"/>
    </row>
    <row r="136" spans="1:24" s="328" customFormat="1" ht="12" customHeight="1">
      <c r="A136" s="322" t="s">
        <v>173</v>
      </c>
      <c r="B136" s="205" t="s">
        <v>211</v>
      </c>
      <c r="C136" s="323">
        <v>2</v>
      </c>
      <c r="D136" s="205" t="s">
        <v>208</v>
      </c>
      <c r="E136" s="323"/>
      <c r="F136" s="334">
        <v>7975.119073170732</v>
      </c>
      <c r="G136" s="334">
        <v>7868.598975609757</v>
      </c>
      <c r="H136" s="334">
        <v>8856.4014634146351</v>
      </c>
      <c r="I136" s="323"/>
      <c r="J136" s="324">
        <v>2.0499999999999998</v>
      </c>
      <c r="K136" s="324">
        <v>2.0499999999999998</v>
      </c>
      <c r="L136" s="324">
        <v>2.0499999999999998</v>
      </c>
      <c r="M136" s="323"/>
      <c r="N136" s="325" t="s">
        <v>209</v>
      </c>
      <c r="O136" s="323"/>
      <c r="P136" s="326" t="s">
        <v>180</v>
      </c>
      <c r="Q136" s="327"/>
      <c r="R136" s="320">
        <v>16348.9941</v>
      </c>
      <c r="S136" s="320">
        <v>16130.627899999999</v>
      </c>
      <c r="T136" s="320">
        <v>18155.623</v>
      </c>
      <c r="U136" s="321">
        <v>50635.244999999995</v>
      </c>
      <c r="W136" s="329"/>
      <c r="X136" s="329"/>
    </row>
    <row r="137" spans="1:24" s="328" customFormat="1" ht="12" customHeight="1">
      <c r="A137" s="322" t="s">
        <v>173</v>
      </c>
      <c r="B137" s="205" t="s">
        <v>211</v>
      </c>
      <c r="C137" s="323">
        <v>2</v>
      </c>
      <c r="D137" s="205" t="s">
        <v>208</v>
      </c>
      <c r="E137" s="323"/>
      <c r="F137" s="334">
        <v>14202.721139430285</v>
      </c>
      <c r="G137" s="334">
        <v>13776.199400299849</v>
      </c>
      <c r="H137" s="334">
        <v>15530.396365817091</v>
      </c>
      <c r="I137" s="323"/>
      <c r="J137" s="324">
        <v>16.675000000000001</v>
      </c>
      <c r="K137" s="324">
        <v>16.675000000000001</v>
      </c>
      <c r="L137" s="324">
        <v>16.675000000000001</v>
      </c>
      <c r="M137" s="323"/>
      <c r="N137" s="325" t="s">
        <v>209</v>
      </c>
      <c r="O137" s="323"/>
      <c r="P137" s="326" t="s">
        <v>176</v>
      </c>
      <c r="Q137" s="327"/>
      <c r="R137" s="320">
        <v>236830.375</v>
      </c>
      <c r="S137" s="320">
        <v>229718.125</v>
      </c>
      <c r="T137" s="320">
        <v>258969.35939999999</v>
      </c>
      <c r="U137" s="321">
        <v>725517.85939999996</v>
      </c>
      <c r="W137" s="329"/>
      <c r="X137" s="329"/>
    </row>
    <row r="138" spans="1:24" s="328" customFormat="1" ht="12" customHeight="1">
      <c r="A138" s="322" t="s">
        <v>173</v>
      </c>
      <c r="B138" s="205" t="s">
        <v>211</v>
      </c>
      <c r="C138" s="323">
        <v>2</v>
      </c>
      <c r="D138" s="205" t="s">
        <v>208</v>
      </c>
      <c r="E138" s="323"/>
      <c r="F138" s="334">
        <v>11549.678825396824</v>
      </c>
      <c r="G138" s="334">
        <v>11395.414190476191</v>
      </c>
      <c r="H138" s="334">
        <v>12849.129460317461</v>
      </c>
      <c r="I138" s="323"/>
      <c r="J138" s="324">
        <v>3.15</v>
      </c>
      <c r="K138" s="324">
        <v>3.15</v>
      </c>
      <c r="L138" s="324">
        <v>3.15</v>
      </c>
      <c r="M138" s="323"/>
      <c r="N138" s="325" t="s">
        <v>209</v>
      </c>
      <c r="O138" s="323"/>
      <c r="P138" s="326" t="s">
        <v>181</v>
      </c>
      <c r="Q138" s="327"/>
      <c r="R138" s="320">
        <v>36381.488299999997</v>
      </c>
      <c r="S138" s="320">
        <v>35895.554700000001</v>
      </c>
      <c r="T138" s="320">
        <v>40474.757799999999</v>
      </c>
      <c r="U138" s="321">
        <v>112751.8008</v>
      </c>
      <c r="W138" s="329"/>
      <c r="X138" s="329"/>
    </row>
    <row r="139" spans="1:24" s="328" customFormat="1" ht="12" customHeight="1">
      <c r="A139" s="322" t="s">
        <v>173</v>
      </c>
      <c r="B139" s="205" t="s">
        <v>211</v>
      </c>
      <c r="C139" s="323">
        <v>2</v>
      </c>
      <c r="D139" s="205" t="s">
        <v>208</v>
      </c>
      <c r="E139" s="323"/>
      <c r="F139" s="334">
        <v>12898.481531914893</v>
      </c>
      <c r="G139" s="334">
        <v>12726.202638297871</v>
      </c>
      <c r="H139" s="334">
        <v>14385.156255319149</v>
      </c>
      <c r="I139" s="323"/>
      <c r="J139" s="324">
        <v>1.175</v>
      </c>
      <c r="K139" s="324">
        <v>1.175</v>
      </c>
      <c r="L139" s="324">
        <v>1.175</v>
      </c>
      <c r="M139" s="323"/>
      <c r="N139" s="325" t="s">
        <v>209</v>
      </c>
      <c r="O139" s="323"/>
      <c r="P139" s="326" t="s">
        <v>182</v>
      </c>
      <c r="Q139" s="327"/>
      <c r="R139" s="320">
        <v>15155.7158</v>
      </c>
      <c r="S139" s="320">
        <v>14953.2881</v>
      </c>
      <c r="T139" s="320">
        <v>16902.5586</v>
      </c>
      <c r="U139" s="321">
        <v>47011.5625</v>
      </c>
      <c r="W139" s="329"/>
      <c r="X139" s="329"/>
    </row>
    <row r="140" spans="1:24" s="328" customFormat="1" ht="12" customHeight="1">
      <c r="A140" s="322" t="s">
        <v>173</v>
      </c>
      <c r="B140" s="205" t="s">
        <v>211</v>
      </c>
      <c r="C140" s="323">
        <v>2</v>
      </c>
      <c r="D140" s="205" t="s">
        <v>208</v>
      </c>
      <c r="E140" s="323"/>
      <c r="F140" s="334">
        <v>19429.458999999999</v>
      </c>
      <c r="G140" s="334">
        <v>19169.949199999999</v>
      </c>
      <c r="H140" s="334">
        <v>21743.779299999998</v>
      </c>
      <c r="I140" s="323"/>
      <c r="J140" s="324">
        <v>2</v>
      </c>
      <c r="K140" s="324">
        <v>2</v>
      </c>
      <c r="L140" s="324">
        <v>2</v>
      </c>
      <c r="M140" s="323"/>
      <c r="N140" s="325" t="s">
        <v>209</v>
      </c>
      <c r="O140" s="323"/>
      <c r="P140" s="326" t="s">
        <v>183</v>
      </c>
      <c r="Q140" s="327"/>
      <c r="R140" s="320">
        <v>38858.917999999998</v>
      </c>
      <c r="S140" s="320">
        <v>38339.898399999998</v>
      </c>
      <c r="T140" s="320">
        <v>43487.558599999997</v>
      </c>
      <c r="U140" s="321">
        <v>120686.375</v>
      </c>
      <c r="W140" s="329"/>
      <c r="X140" s="329"/>
    </row>
    <row r="141" spans="1:24" s="328" customFormat="1" ht="12" customHeight="1">
      <c r="A141" s="322" t="s">
        <v>173</v>
      </c>
      <c r="B141" s="205" t="s">
        <v>211</v>
      </c>
      <c r="C141" s="323">
        <v>2</v>
      </c>
      <c r="D141" s="205" t="s">
        <v>208</v>
      </c>
      <c r="E141" s="323"/>
      <c r="F141" s="334">
        <v>16962.060500000003</v>
      </c>
      <c r="G141" s="334">
        <v>16735.50616666667</v>
      </c>
      <c r="H141" s="334">
        <v>18614.824166666669</v>
      </c>
      <c r="I141" s="323"/>
      <c r="J141" s="324">
        <v>0.6</v>
      </c>
      <c r="K141" s="324">
        <v>0.6</v>
      </c>
      <c r="L141" s="324">
        <v>0.6</v>
      </c>
      <c r="M141" s="323"/>
      <c r="N141" s="325" t="s">
        <v>209</v>
      </c>
      <c r="O141" s="323"/>
      <c r="P141" s="326" t="s">
        <v>198</v>
      </c>
      <c r="Q141" s="327"/>
      <c r="R141" s="320">
        <v>10177.236300000002</v>
      </c>
      <c r="S141" s="320">
        <v>10041.303700000002</v>
      </c>
      <c r="T141" s="320">
        <v>11168.8945</v>
      </c>
      <c r="U141" s="321">
        <v>31387.434500000003</v>
      </c>
      <c r="W141" s="329"/>
      <c r="X141" s="329"/>
    </row>
    <row r="142" spans="1:24" s="328" customFormat="1" ht="12" customHeight="1">
      <c r="A142" s="322" t="s">
        <v>173</v>
      </c>
      <c r="B142" s="205" t="s">
        <v>211</v>
      </c>
      <c r="C142" s="323">
        <v>2</v>
      </c>
      <c r="D142" s="205" t="s">
        <v>208</v>
      </c>
      <c r="E142" s="323"/>
      <c r="F142" s="334">
        <v>10764.2588</v>
      </c>
      <c r="G142" s="334">
        <v>10620.4854</v>
      </c>
      <c r="H142" s="334">
        <v>11971.3428</v>
      </c>
      <c r="I142" s="323"/>
      <c r="J142" s="324">
        <v>0.5</v>
      </c>
      <c r="K142" s="324">
        <v>0.5</v>
      </c>
      <c r="L142" s="324">
        <v>0.5</v>
      </c>
      <c r="M142" s="323"/>
      <c r="N142" s="325" t="s">
        <v>209</v>
      </c>
      <c r="O142" s="323"/>
      <c r="P142" s="326" t="s">
        <v>189</v>
      </c>
      <c r="Q142" s="327"/>
      <c r="R142" s="320">
        <v>5382.1293999999998</v>
      </c>
      <c r="S142" s="320">
        <v>5310.2426999999998</v>
      </c>
      <c r="T142" s="320">
        <v>5985.6714000000002</v>
      </c>
      <c r="U142" s="321">
        <v>16678.0435</v>
      </c>
      <c r="W142" s="329"/>
      <c r="X142" s="329"/>
    </row>
    <row r="143" spans="1:24" s="328" customFormat="1" ht="12" customHeight="1">
      <c r="A143" s="322" t="s">
        <v>173</v>
      </c>
      <c r="B143" s="205" t="s">
        <v>212</v>
      </c>
      <c r="C143" s="323">
        <v>2</v>
      </c>
      <c r="D143" s="205" t="s">
        <v>208</v>
      </c>
      <c r="E143" s="323"/>
      <c r="F143" s="334">
        <v>23463.236628571431</v>
      </c>
      <c r="G143" s="334">
        <v>24243.506685714288</v>
      </c>
      <c r="H143" s="334">
        <v>28049.321428571428</v>
      </c>
      <c r="I143" s="323"/>
      <c r="J143" s="324">
        <v>1.75</v>
      </c>
      <c r="K143" s="324">
        <v>1.75</v>
      </c>
      <c r="L143" s="324">
        <v>1.75</v>
      </c>
      <c r="M143" s="323"/>
      <c r="N143" s="325" t="s">
        <v>209</v>
      </c>
      <c r="O143" s="323"/>
      <c r="P143" s="326" t="s">
        <v>176</v>
      </c>
      <c r="Q143" s="327"/>
      <c r="R143" s="320">
        <v>41060.664100000002</v>
      </c>
      <c r="S143" s="320">
        <v>42426.136700000003</v>
      </c>
      <c r="T143" s="320">
        <v>49086.3125</v>
      </c>
      <c r="U143" s="321">
        <v>132573.1133</v>
      </c>
      <c r="W143" s="329"/>
      <c r="X143" s="329"/>
    </row>
    <row r="144" spans="1:24" s="328" customFormat="1" ht="12" customHeight="1">
      <c r="A144" s="322" t="s">
        <v>173</v>
      </c>
      <c r="B144" s="205" t="s">
        <v>213</v>
      </c>
      <c r="C144" s="323">
        <v>2</v>
      </c>
      <c r="D144" s="205" t="s">
        <v>208</v>
      </c>
      <c r="E144" s="323"/>
      <c r="F144" s="334">
        <v>0</v>
      </c>
      <c r="G144" s="334">
        <v>413516.96879999997</v>
      </c>
      <c r="H144" s="334">
        <v>17594.093799999999</v>
      </c>
      <c r="I144" s="323"/>
      <c r="J144" s="324">
        <v>0</v>
      </c>
      <c r="K144" s="324">
        <v>1</v>
      </c>
      <c r="L144" s="324">
        <v>1</v>
      </c>
      <c r="M144" s="323"/>
      <c r="N144" s="325" t="s">
        <v>214</v>
      </c>
      <c r="O144" s="323"/>
      <c r="P144" s="326" t="s">
        <v>176</v>
      </c>
      <c r="Q144" s="327"/>
      <c r="R144" s="320">
        <v>0</v>
      </c>
      <c r="S144" s="320">
        <v>413516.96879999997</v>
      </c>
      <c r="T144" s="320">
        <v>17594.093799999999</v>
      </c>
      <c r="U144" s="321">
        <v>431111.06259999995</v>
      </c>
      <c r="W144" s="329"/>
      <c r="X144" s="329"/>
    </row>
    <row r="145" spans="1:24" s="328" customFormat="1" ht="12" customHeight="1">
      <c r="A145" s="322" t="s">
        <v>173</v>
      </c>
      <c r="B145" s="205" t="s">
        <v>215</v>
      </c>
      <c r="C145" s="323">
        <v>2</v>
      </c>
      <c r="D145" s="205" t="s">
        <v>208</v>
      </c>
      <c r="E145" s="323"/>
      <c r="F145" s="334">
        <v>12460.989299999999</v>
      </c>
      <c r="G145" s="334">
        <v>12294.5537</v>
      </c>
      <c r="H145" s="334">
        <v>13871.3086</v>
      </c>
      <c r="I145" s="323"/>
      <c r="J145" s="324">
        <v>1</v>
      </c>
      <c r="K145" s="324">
        <v>1</v>
      </c>
      <c r="L145" s="324">
        <v>1</v>
      </c>
      <c r="M145" s="323"/>
      <c r="N145" s="325" t="s">
        <v>209</v>
      </c>
      <c r="O145" s="323"/>
      <c r="P145" s="326" t="s">
        <v>180</v>
      </c>
      <c r="Q145" s="327"/>
      <c r="R145" s="320">
        <v>12460.989299999999</v>
      </c>
      <c r="S145" s="320">
        <v>12294.5537</v>
      </c>
      <c r="T145" s="320">
        <v>13871.3086</v>
      </c>
      <c r="U145" s="321">
        <v>38626.851599999995</v>
      </c>
      <c r="W145" s="329"/>
      <c r="X145" s="329"/>
    </row>
    <row r="146" spans="1:24" s="328" customFormat="1" ht="12" customHeight="1">
      <c r="A146" s="322" t="s">
        <v>173</v>
      </c>
      <c r="B146" s="205" t="s">
        <v>215</v>
      </c>
      <c r="C146" s="323">
        <v>2</v>
      </c>
      <c r="D146" s="205" t="s">
        <v>208</v>
      </c>
      <c r="E146" s="323"/>
      <c r="F146" s="334">
        <v>14467.133429213482</v>
      </c>
      <c r="G146" s="334">
        <v>14712.044943820225</v>
      </c>
      <c r="H146" s="334">
        <v>16754.212080898877</v>
      </c>
      <c r="I146" s="323"/>
      <c r="J146" s="324">
        <v>22.25</v>
      </c>
      <c r="K146" s="324">
        <v>22.25</v>
      </c>
      <c r="L146" s="324">
        <v>22.25</v>
      </c>
      <c r="M146" s="323"/>
      <c r="N146" s="325" t="s">
        <v>209</v>
      </c>
      <c r="O146" s="323"/>
      <c r="P146" s="326" t="s">
        <v>176</v>
      </c>
      <c r="Q146" s="327"/>
      <c r="R146" s="320">
        <v>321893.71879999997</v>
      </c>
      <c r="S146" s="320">
        <v>327343</v>
      </c>
      <c r="T146" s="320">
        <v>372781.21880000003</v>
      </c>
      <c r="U146" s="321">
        <v>1022017.9375999999</v>
      </c>
      <c r="W146" s="329"/>
      <c r="X146" s="329"/>
    </row>
    <row r="147" spans="1:24" s="328" customFormat="1" ht="12" customHeight="1">
      <c r="A147" s="322" t="s">
        <v>173</v>
      </c>
      <c r="B147" s="205" t="s">
        <v>215</v>
      </c>
      <c r="C147" s="323">
        <v>2</v>
      </c>
      <c r="D147" s="205" t="s">
        <v>208</v>
      </c>
      <c r="E147" s="323"/>
      <c r="F147" s="334">
        <v>12169.328818181817</v>
      </c>
      <c r="G147" s="334">
        <v>12011.14968181818</v>
      </c>
      <c r="H147" s="334">
        <v>13557.814272727272</v>
      </c>
      <c r="I147" s="323"/>
      <c r="J147" s="324">
        <v>2.2000000000000002</v>
      </c>
      <c r="K147" s="324">
        <v>2.2000000000000002</v>
      </c>
      <c r="L147" s="324">
        <v>2.2000000000000002</v>
      </c>
      <c r="M147" s="323"/>
      <c r="N147" s="325" t="s">
        <v>209</v>
      </c>
      <c r="O147" s="323"/>
      <c r="P147" s="326" t="s">
        <v>181</v>
      </c>
      <c r="Q147" s="327"/>
      <c r="R147" s="320">
        <v>26772.523399999998</v>
      </c>
      <c r="S147" s="320">
        <v>26424.529299999998</v>
      </c>
      <c r="T147" s="320">
        <v>29827.1914</v>
      </c>
      <c r="U147" s="321">
        <v>83024.244099999996</v>
      </c>
      <c r="W147" s="329"/>
      <c r="X147" s="329"/>
    </row>
    <row r="148" spans="1:24" s="328" customFormat="1" ht="12" customHeight="1">
      <c r="A148" s="322" t="s">
        <v>173</v>
      </c>
      <c r="B148" s="205" t="s">
        <v>215</v>
      </c>
      <c r="C148" s="323">
        <v>2</v>
      </c>
      <c r="D148" s="205" t="s">
        <v>208</v>
      </c>
      <c r="E148" s="323"/>
      <c r="F148" s="334">
        <v>23372.940000000002</v>
      </c>
      <c r="G148" s="334">
        <v>23481.9584</v>
      </c>
      <c r="H148" s="334">
        <v>26501.713599999999</v>
      </c>
      <c r="I148" s="323"/>
      <c r="J148" s="324">
        <v>0.375</v>
      </c>
      <c r="K148" s="324">
        <v>0.375</v>
      </c>
      <c r="L148" s="324">
        <v>0.375</v>
      </c>
      <c r="M148" s="323"/>
      <c r="N148" s="325" t="s">
        <v>209</v>
      </c>
      <c r="O148" s="323"/>
      <c r="P148" s="326" t="s">
        <v>182</v>
      </c>
      <c r="Q148" s="327"/>
      <c r="R148" s="320">
        <v>8764.8525000000009</v>
      </c>
      <c r="S148" s="320">
        <v>8805.7343999999994</v>
      </c>
      <c r="T148" s="320">
        <v>9938.1425999999992</v>
      </c>
      <c r="U148" s="321">
        <v>27508.729500000001</v>
      </c>
      <c r="W148" s="329"/>
      <c r="X148" s="329"/>
    </row>
    <row r="149" spans="1:24" s="328" customFormat="1" ht="12" customHeight="1">
      <c r="A149" s="322" t="s">
        <v>173</v>
      </c>
      <c r="B149" s="205" t="s">
        <v>215</v>
      </c>
      <c r="C149" s="323">
        <v>2</v>
      </c>
      <c r="D149" s="205" t="s">
        <v>208</v>
      </c>
      <c r="E149" s="323"/>
      <c r="F149" s="334">
        <v>19863.996533333335</v>
      </c>
      <c r="G149" s="334">
        <v>19658.39408888889</v>
      </c>
      <c r="H149" s="334">
        <v>22357.82291111111</v>
      </c>
      <c r="I149" s="323"/>
      <c r="J149" s="324">
        <v>4.5</v>
      </c>
      <c r="K149" s="324">
        <v>4.5</v>
      </c>
      <c r="L149" s="324">
        <v>4.5</v>
      </c>
      <c r="M149" s="323"/>
      <c r="N149" s="325" t="s">
        <v>209</v>
      </c>
      <c r="O149" s="323"/>
      <c r="P149" s="326" t="s">
        <v>183</v>
      </c>
      <c r="Q149" s="327"/>
      <c r="R149" s="320">
        <v>89387.984400000001</v>
      </c>
      <c r="S149" s="320">
        <v>88462.773400000005</v>
      </c>
      <c r="T149" s="320">
        <v>100610.2031</v>
      </c>
      <c r="U149" s="321">
        <v>278460.96090000001</v>
      </c>
      <c r="W149" s="329"/>
      <c r="X149" s="329"/>
    </row>
    <row r="150" spans="1:24" s="328" customFormat="1" ht="12" customHeight="1">
      <c r="A150" s="322" t="s">
        <v>173</v>
      </c>
      <c r="B150" s="205" t="s">
        <v>216</v>
      </c>
      <c r="C150" s="323">
        <v>2</v>
      </c>
      <c r="D150" s="205" t="s">
        <v>208</v>
      </c>
      <c r="E150" s="323"/>
      <c r="F150" s="334">
        <v>12911.565934065935</v>
      </c>
      <c r="G150" s="334">
        <v>12739.112307692309</v>
      </c>
      <c r="H150" s="334">
        <v>14372.519736263737</v>
      </c>
      <c r="I150" s="323"/>
      <c r="J150" s="324">
        <v>2.2749999999999999</v>
      </c>
      <c r="K150" s="324">
        <v>2.2749999999999999</v>
      </c>
      <c r="L150" s="324">
        <v>2.2749999999999999</v>
      </c>
      <c r="M150" s="323"/>
      <c r="N150" s="325" t="s">
        <v>209</v>
      </c>
      <c r="O150" s="323"/>
      <c r="P150" s="326" t="s">
        <v>180</v>
      </c>
      <c r="Q150" s="327"/>
      <c r="R150" s="320">
        <v>29373.8125</v>
      </c>
      <c r="S150" s="320">
        <v>28981.480500000001</v>
      </c>
      <c r="T150" s="320">
        <v>32697.482400000001</v>
      </c>
      <c r="U150" s="321">
        <v>91052.775400000013</v>
      </c>
      <c r="W150" s="329"/>
      <c r="X150" s="329"/>
    </row>
    <row r="151" spans="1:24" s="328" customFormat="1" ht="12" customHeight="1">
      <c r="A151" s="322" t="s">
        <v>173</v>
      </c>
      <c r="B151" s="205" t="s">
        <v>216</v>
      </c>
      <c r="C151" s="323">
        <v>2</v>
      </c>
      <c r="D151" s="205" t="s">
        <v>208</v>
      </c>
      <c r="E151" s="323"/>
      <c r="F151" s="334">
        <v>16543.626838235294</v>
      </c>
      <c r="G151" s="334">
        <v>16900.658088235294</v>
      </c>
      <c r="H151" s="334">
        <v>19330.365808823528</v>
      </c>
      <c r="I151" s="323"/>
      <c r="J151" s="324">
        <v>34</v>
      </c>
      <c r="K151" s="324">
        <v>34</v>
      </c>
      <c r="L151" s="324">
        <v>34</v>
      </c>
      <c r="M151" s="323"/>
      <c r="N151" s="325" t="s">
        <v>209</v>
      </c>
      <c r="O151" s="323"/>
      <c r="P151" s="326" t="s">
        <v>176</v>
      </c>
      <c r="Q151" s="327"/>
      <c r="R151" s="320">
        <v>562483.3125</v>
      </c>
      <c r="S151" s="320">
        <v>574622.375</v>
      </c>
      <c r="T151" s="320">
        <v>657232.4375</v>
      </c>
      <c r="U151" s="321">
        <v>1794338.125</v>
      </c>
      <c r="W151" s="329"/>
      <c r="X151" s="329"/>
    </row>
    <row r="152" spans="1:24" s="328" customFormat="1" ht="12" customHeight="1">
      <c r="A152" s="322" t="s">
        <v>173</v>
      </c>
      <c r="B152" s="205" t="s">
        <v>216</v>
      </c>
      <c r="C152" s="323">
        <v>2</v>
      </c>
      <c r="D152" s="205" t="s">
        <v>208</v>
      </c>
      <c r="E152" s="323"/>
      <c r="F152" s="334">
        <v>11363.452251968503</v>
      </c>
      <c r="G152" s="334">
        <v>11211.67568503937</v>
      </c>
      <c r="H152" s="334">
        <v>12666.911905511812</v>
      </c>
      <c r="I152" s="323"/>
      <c r="J152" s="324">
        <v>3.1749999999999998</v>
      </c>
      <c r="K152" s="324">
        <v>3.1749999999999998</v>
      </c>
      <c r="L152" s="324">
        <v>3.1749999999999998</v>
      </c>
      <c r="M152" s="323"/>
      <c r="N152" s="325" t="s">
        <v>209</v>
      </c>
      <c r="O152" s="323"/>
      <c r="P152" s="326" t="s">
        <v>181</v>
      </c>
      <c r="Q152" s="327"/>
      <c r="R152" s="320">
        <v>36078.960899999998</v>
      </c>
      <c r="S152" s="320">
        <v>35597.070299999999</v>
      </c>
      <c r="T152" s="320">
        <v>40217.445299999999</v>
      </c>
      <c r="U152" s="321">
        <v>111893.47649999999</v>
      </c>
      <c r="W152" s="329"/>
      <c r="X152" s="329"/>
    </row>
    <row r="153" spans="1:24" s="328" customFormat="1" ht="12" customHeight="1">
      <c r="A153" s="322" t="s">
        <v>173</v>
      </c>
      <c r="B153" s="205" t="s">
        <v>216</v>
      </c>
      <c r="C153" s="323">
        <v>2</v>
      </c>
      <c r="D153" s="205" t="s">
        <v>208</v>
      </c>
      <c r="E153" s="323"/>
      <c r="F153" s="334">
        <v>19789.53940562249</v>
      </c>
      <c r="G153" s="334">
        <v>20007.654361445784</v>
      </c>
      <c r="H153" s="334">
        <v>22985.710345381525</v>
      </c>
      <c r="I153" s="323"/>
      <c r="J153" s="324">
        <v>6.2249999999999996</v>
      </c>
      <c r="K153" s="324">
        <v>6.2249999999999996</v>
      </c>
      <c r="L153" s="324">
        <v>6.2249999999999996</v>
      </c>
      <c r="M153" s="323"/>
      <c r="N153" s="325" t="s">
        <v>209</v>
      </c>
      <c r="O153" s="323"/>
      <c r="P153" s="326" t="s">
        <v>182</v>
      </c>
      <c r="Q153" s="327"/>
      <c r="R153" s="320">
        <v>123189.88279999999</v>
      </c>
      <c r="S153" s="320">
        <v>124547.64840000001</v>
      </c>
      <c r="T153" s="320">
        <v>143086.04689999999</v>
      </c>
      <c r="U153" s="321">
        <v>390823.57809999998</v>
      </c>
      <c r="W153" s="329"/>
      <c r="X153" s="329"/>
    </row>
    <row r="154" spans="1:24" s="328" customFormat="1" ht="12" customHeight="1">
      <c r="A154" s="322" t="s">
        <v>173</v>
      </c>
      <c r="B154" s="205" t="s">
        <v>216</v>
      </c>
      <c r="C154" s="323">
        <v>2</v>
      </c>
      <c r="D154" s="205" t="s">
        <v>208</v>
      </c>
      <c r="E154" s="323"/>
      <c r="F154" s="334">
        <v>17891.408866666668</v>
      </c>
      <c r="G154" s="334">
        <v>17679.4974</v>
      </c>
      <c r="H154" s="334">
        <v>20610.510399999999</v>
      </c>
      <c r="I154" s="323"/>
      <c r="J154" s="324">
        <v>1.5</v>
      </c>
      <c r="K154" s="324">
        <v>1.5</v>
      </c>
      <c r="L154" s="324">
        <v>1.5</v>
      </c>
      <c r="M154" s="323"/>
      <c r="N154" s="325" t="s">
        <v>209</v>
      </c>
      <c r="O154" s="323"/>
      <c r="P154" s="326" t="s">
        <v>186</v>
      </c>
      <c r="Q154" s="327"/>
      <c r="R154" s="320">
        <v>26837.113300000005</v>
      </c>
      <c r="S154" s="320">
        <v>26519.2461</v>
      </c>
      <c r="T154" s="320">
        <v>30915.765599999999</v>
      </c>
      <c r="U154" s="321">
        <v>84272.125</v>
      </c>
      <c r="W154" s="329"/>
      <c r="X154" s="329"/>
    </row>
    <row r="155" spans="1:24" s="328" customFormat="1" ht="12" customHeight="1">
      <c r="A155" s="322" t="s">
        <v>173</v>
      </c>
      <c r="B155" s="205" t="s">
        <v>216</v>
      </c>
      <c r="C155" s="323">
        <v>2</v>
      </c>
      <c r="D155" s="205" t="s">
        <v>208</v>
      </c>
      <c r="E155" s="323"/>
      <c r="F155" s="334">
        <v>4684.4980000000005</v>
      </c>
      <c r="G155" s="334">
        <v>4621.9293333333335</v>
      </c>
      <c r="H155" s="334">
        <v>5269.3853333333336</v>
      </c>
      <c r="I155" s="323"/>
      <c r="J155" s="324">
        <v>0.15</v>
      </c>
      <c r="K155" s="324">
        <v>0.15</v>
      </c>
      <c r="L155" s="324">
        <v>0.15</v>
      </c>
      <c r="M155" s="323"/>
      <c r="N155" s="325" t="s">
        <v>209</v>
      </c>
      <c r="O155" s="323"/>
      <c r="P155" s="326" t="s">
        <v>183</v>
      </c>
      <c r="Q155" s="327"/>
      <c r="R155" s="320">
        <v>702.67470000000003</v>
      </c>
      <c r="S155" s="320">
        <v>693.2894</v>
      </c>
      <c r="T155" s="320">
        <v>790.40780000000007</v>
      </c>
      <c r="U155" s="321">
        <v>2186.3719000000001</v>
      </c>
      <c r="W155" s="329"/>
      <c r="X155" s="329"/>
    </row>
    <row r="156" spans="1:24" s="328" customFormat="1" ht="12" customHeight="1">
      <c r="A156" s="322" t="s">
        <v>173</v>
      </c>
      <c r="B156" s="205" t="s">
        <v>216</v>
      </c>
      <c r="C156" s="323">
        <v>2</v>
      </c>
      <c r="D156" s="205" t="s">
        <v>208</v>
      </c>
      <c r="E156" s="323"/>
      <c r="F156" s="334">
        <v>11489.323076923078</v>
      </c>
      <c r="G156" s="334">
        <v>11335.865538461538</v>
      </c>
      <c r="H156" s="334">
        <v>12924.514769230769</v>
      </c>
      <c r="I156" s="323"/>
      <c r="J156" s="324">
        <v>0.32500000000000001</v>
      </c>
      <c r="K156" s="324">
        <v>0.32500000000000001</v>
      </c>
      <c r="L156" s="324">
        <v>0.32500000000000001</v>
      </c>
      <c r="M156" s="323"/>
      <c r="N156" s="325" t="s">
        <v>209</v>
      </c>
      <c r="O156" s="323"/>
      <c r="P156" s="326" t="s">
        <v>188</v>
      </c>
      <c r="Q156" s="327"/>
      <c r="R156" s="320">
        <v>3734.03</v>
      </c>
      <c r="S156" s="320">
        <v>3684.1562999999996</v>
      </c>
      <c r="T156" s="320">
        <v>4200.4673000000003</v>
      </c>
      <c r="U156" s="321">
        <v>11618.6536</v>
      </c>
      <c r="W156" s="329"/>
      <c r="X156" s="329"/>
    </row>
    <row r="157" spans="1:24" s="328" customFormat="1" ht="12" customHeight="1">
      <c r="A157" s="322" t="s">
        <v>173</v>
      </c>
      <c r="B157" s="205" t="s">
        <v>216</v>
      </c>
      <c r="C157" s="323">
        <v>2</v>
      </c>
      <c r="D157" s="205" t="s">
        <v>208</v>
      </c>
      <c r="E157" s="323"/>
      <c r="F157" s="334">
        <v>31105.763599999998</v>
      </c>
      <c r="G157" s="334">
        <v>30690.2968</v>
      </c>
      <c r="H157" s="334">
        <v>34053.859400000001</v>
      </c>
      <c r="I157" s="323"/>
      <c r="J157" s="324">
        <v>0.5</v>
      </c>
      <c r="K157" s="324">
        <v>0.5</v>
      </c>
      <c r="L157" s="324">
        <v>0.5</v>
      </c>
      <c r="M157" s="323"/>
      <c r="N157" s="325" t="s">
        <v>209</v>
      </c>
      <c r="O157" s="323"/>
      <c r="P157" s="326" t="s">
        <v>198</v>
      </c>
      <c r="Q157" s="327"/>
      <c r="R157" s="320">
        <v>15552.881799999999</v>
      </c>
      <c r="S157" s="320">
        <v>15345.1484</v>
      </c>
      <c r="T157" s="320">
        <v>17026.929700000001</v>
      </c>
      <c r="U157" s="321">
        <v>47924.959900000002</v>
      </c>
      <c r="W157" s="329"/>
      <c r="X157" s="329"/>
    </row>
    <row r="158" spans="1:24" s="328" customFormat="1" ht="12" customHeight="1">
      <c r="A158" s="322" t="s">
        <v>173</v>
      </c>
      <c r="B158" s="205" t="s">
        <v>217</v>
      </c>
      <c r="C158" s="323">
        <v>2</v>
      </c>
      <c r="D158" s="205" t="s">
        <v>208</v>
      </c>
      <c r="E158" s="323"/>
      <c r="F158" s="334">
        <v>17038.315287128713</v>
      </c>
      <c r="G158" s="334">
        <v>16810.741029702971</v>
      </c>
      <c r="H158" s="334">
        <v>19104.842198019804</v>
      </c>
      <c r="I158" s="323"/>
      <c r="J158" s="324">
        <v>5.05</v>
      </c>
      <c r="K158" s="324">
        <v>5.05</v>
      </c>
      <c r="L158" s="324">
        <v>5.05</v>
      </c>
      <c r="M158" s="323"/>
      <c r="N158" s="325" t="s">
        <v>209</v>
      </c>
      <c r="O158" s="323"/>
      <c r="P158" s="326" t="s">
        <v>180</v>
      </c>
      <c r="Q158" s="327"/>
      <c r="R158" s="320">
        <v>86043.492199999993</v>
      </c>
      <c r="S158" s="320">
        <v>84894.242199999993</v>
      </c>
      <c r="T158" s="320">
        <v>96479.453099999999</v>
      </c>
      <c r="U158" s="321">
        <v>267417.1875</v>
      </c>
      <c r="W158" s="329"/>
      <c r="X158" s="329"/>
    </row>
    <row r="159" spans="1:24" s="328" customFormat="1" ht="12" customHeight="1">
      <c r="A159" s="322" t="s">
        <v>173</v>
      </c>
      <c r="B159" s="205" t="s">
        <v>217</v>
      </c>
      <c r="C159" s="323">
        <v>2</v>
      </c>
      <c r="D159" s="205" t="s">
        <v>208</v>
      </c>
      <c r="E159" s="323"/>
      <c r="F159" s="334">
        <v>19716.323529411766</v>
      </c>
      <c r="G159" s="334">
        <v>20117.86708253359</v>
      </c>
      <c r="H159" s="334">
        <v>23133.841170825337</v>
      </c>
      <c r="I159" s="323"/>
      <c r="J159" s="324">
        <v>56.1</v>
      </c>
      <c r="K159" s="324">
        <v>52.1</v>
      </c>
      <c r="L159" s="324">
        <v>52.1</v>
      </c>
      <c r="M159" s="323"/>
      <c r="N159" s="325" t="s">
        <v>209</v>
      </c>
      <c r="O159" s="323"/>
      <c r="P159" s="326" t="s">
        <v>176</v>
      </c>
      <c r="Q159" s="327"/>
      <c r="R159" s="320">
        <v>1106085.75</v>
      </c>
      <c r="S159" s="320">
        <v>1048140.8750000001</v>
      </c>
      <c r="T159" s="320">
        <v>1205273.125</v>
      </c>
      <c r="U159" s="321">
        <v>3359499.75</v>
      </c>
      <c r="W159" s="329"/>
      <c r="X159" s="329"/>
    </row>
    <row r="160" spans="1:24" s="328" customFormat="1" ht="12" customHeight="1">
      <c r="A160" s="322" t="s">
        <v>173</v>
      </c>
      <c r="B160" s="205" t="s">
        <v>217</v>
      </c>
      <c r="C160" s="323">
        <v>2</v>
      </c>
      <c r="D160" s="205" t="s">
        <v>208</v>
      </c>
      <c r="E160" s="323"/>
      <c r="F160" s="334">
        <v>15687.501431192661</v>
      </c>
      <c r="G160" s="334">
        <v>16278.758450450452</v>
      </c>
      <c r="H160" s="334">
        <v>17404.222972972973</v>
      </c>
      <c r="I160" s="323"/>
      <c r="J160" s="324">
        <v>10.9</v>
      </c>
      <c r="K160" s="324">
        <v>11.1</v>
      </c>
      <c r="L160" s="324">
        <v>11.1</v>
      </c>
      <c r="M160" s="323"/>
      <c r="N160" s="325" t="s">
        <v>209</v>
      </c>
      <c r="O160" s="323"/>
      <c r="P160" s="326" t="s">
        <v>181</v>
      </c>
      <c r="Q160" s="327"/>
      <c r="R160" s="320">
        <v>170993.76560000001</v>
      </c>
      <c r="S160" s="320">
        <v>180694.2188</v>
      </c>
      <c r="T160" s="320">
        <v>193186.875</v>
      </c>
      <c r="U160" s="321">
        <v>544874.85939999996</v>
      </c>
      <c r="W160" s="329"/>
      <c r="X160" s="329"/>
    </row>
    <row r="161" spans="1:24" s="328" customFormat="1" ht="12" customHeight="1">
      <c r="A161" s="322" t="s">
        <v>173</v>
      </c>
      <c r="B161" s="205" t="s">
        <v>217</v>
      </c>
      <c r="C161" s="323">
        <v>2</v>
      </c>
      <c r="D161" s="205" t="s">
        <v>208</v>
      </c>
      <c r="E161" s="323"/>
      <c r="F161" s="334">
        <v>20423.509272727271</v>
      </c>
      <c r="G161" s="334">
        <v>20781.000316582915</v>
      </c>
      <c r="H161" s="334">
        <v>23497.065015075375</v>
      </c>
      <c r="I161" s="323"/>
      <c r="J161" s="324">
        <v>20.9</v>
      </c>
      <c r="K161" s="324">
        <v>19.899999999999999</v>
      </c>
      <c r="L161" s="324">
        <v>19.899999999999999</v>
      </c>
      <c r="M161" s="323"/>
      <c r="N161" s="325" t="s">
        <v>209</v>
      </c>
      <c r="O161" s="323"/>
      <c r="P161" s="326" t="s">
        <v>182</v>
      </c>
      <c r="Q161" s="327"/>
      <c r="R161" s="320">
        <v>426851.34379999992</v>
      </c>
      <c r="S161" s="320">
        <v>413541.90629999997</v>
      </c>
      <c r="T161" s="320">
        <v>467591.59379999992</v>
      </c>
      <c r="U161" s="321">
        <v>1307984.8438999997</v>
      </c>
      <c r="W161" s="329"/>
      <c r="X161" s="329"/>
    </row>
    <row r="162" spans="1:24" s="328" customFormat="1" ht="12" customHeight="1">
      <c r="A162" s="322" t="s">
        <v>173</v>
      </c>
      <c r="B162" s="205" t="s">
        <v>217</v>
      </c>
      <c r="C162" s="323">
        <v>2</v>
      </c>
      <c r="D162" s="205" t="s">
        <v>208</v>
      </c>
      <c r="E162" s="323"/>
      <c r="F162" s="334">
        <v>16397.677416666666</v>
      </c>
      <c r="G162" s="334">
        <v>16185.423166666667</v>
      </c>
      <c r="H162" s="334">
        <v>18348.094083333333</v>
      </c>
      <c r="I162" s="323"/>
      <c r="J162" s="324">
        <v>1.2</v>
      </c>
      <c r="K162" s="324">
        <v>1.2</v>
      </c>
      <c r="L162" s="324">
        <v>1.2</v>
      </c>
      <c r="M162" s="323"/>
      <c r="N162" s="325" t="s">
        <v>209</v>
      </c>
      <c r="O162" s="323"/>
      <c r="P162" s="326" t="s">
        <v>186</v>
      </c>
      <c r="Q162" s="327"/>
      <c r="R162" s="320">
        <v>19677.212899999999</v>
      </c>
      <c r="S162" s="320">
        <v>19422.507799999999</v>
      </c>
      <c r="T162" s="320">
        <v>22017.712899999999</v>
      </c>
      <c r="U162" s="321">
        <v>61117.433599999997</v>
      </c>
      <c r="W162" s="329"/>
      <c r="X162" s="329"/>
    </row>
    <row r="163" spans="1:24" s="328" customFormat="1" ht="12" customHeight="1">
      <c r="A163" s="322" t="s">
        <v>173</v>
      </c>
      <c r="B163" s="205" t="s">
        <v>217</v>
      </c>
      <c r="C163" s="323">
        <v>2</v>
      </c>
      <c r="D163" s="205" t="s">
        <v>208</v>
      </c>
      <c r="E163" s="323"/>
      <c r="F163" s="334">
        <v>21154.573396825395</v>
      </c>
      <c r="G163" s="334">
        <v>20872.02133333333</v>
      </c>
      <c r="H163" s="334">
        <v>23522.906730158731</v>
      </c>
      <c r="I163" s="323"/>
      <c r="J163" s="324">
        <v>1.575</v>
      </c>
      <c r="K163" s="324">
        <v>1.575</v>
      </c>
      <c r="L163" s="324">
        <v>1.575</v>
      </c>
      <c r="M163" s="323"/>
      <c r="N163" s="325" t="s">
        <v>209</v>
      </c>
      <c r="O163" s="323"/>
      <c r="P163" s="326" t="s">
        <v>183</v>
      </c>
      <c r="Q163" s="327"/>
      <c r="R163" s="320">
        <v>33318.453099999999</v>
      </c>
      <c r="S163" s="320">
        <v>32873.433599999997</v>
      </c>
      <c r="T163" s="320">
        <v>37048.578099999999</v>
      </c>
      <c r="U163" s="321">
        <v>103240.4648</v>
      </c>
      <c r="W163" s="329"/>
      <c r="X163" s="329"/>
    </row>
    <row r="164" spans="1:24" s="328" customFormat="1" ht="12" customHeight="1">
      <c r="A164" s="322" t="s">
        <v>173</v>
      </c>
      <c r="B164" s="205" t="s">
        <v>217</v>
      </c>
      <c r="C164" s="323">
        <v>2</v>
      </c>
      <c r="D164" s="205" t="s">
        <v>208</v>
      </c>
      <c r="E164" s="323"/>
      <c r="F164" s="334">
        <v>17391.57347368421</v>
      </c>
      <c r="G164" s="334">
        <v>17159.281789473684</v>
      </c>
      <c r="H164" s="334">
        <v>19329.830035087718</v>
      </c>
      <c r="I164" s="323"/>
      <c r="J164" s="324">
        <v>2.85</v>
      </c>
      <c r="K164" s="324">
        <v>2.85</v>
      </c>
      <c r="L164" s="324">
        <v>2.85</v>
      </c>
      <c r="M164" s="323"/>
      <c r="N164" s="325" t="s">
        <v>209</v>
      </c>
      <c r="O164" s="323"/>
      <c r="P164" s="326" t="s">
        <v>188</v>
      </c>
      <c r="Q164" s="327"/>
      <c r="R164" s="320">
        <v>49565.984400000001</v>
      </c>
      <c r="S164" s="320">
        <v>48903.953099999999</v>
      </c>
      <c r="T164" s="320">
        <v>55090.015599999999</v>
      </c>
      <c r="U164" s="321">
        <v>153559.95309999998</v>
      </c>
      <c r="W164" s="329"/>
      <c r="X164" s="329"/>
    </row>
    <row r="165" spans="1:24" s="328" customFormat="1" ht="12" customHeight="1">
      <c r="A165" s="322" t="s">
        <v>173</v>
      </c>
      <c r="B165" s="205" t="s">
        <v>217</v>
      </c>
      <c r="C165" s="323">
        <v>2</v>
      </c>
      <c r="D165" s="205" t="s">
        <v>208</v>
      </c>
      <c r="E165" s="323"/>
      <c r="F165" s="334">
        <v>28999.325533333333</v>
      </c>
      <c r="G165" s="334">
        <v>28611.9948</v>
      </c>
      <c r="H165" s="334">
        <v>32435.643200000002</v>
      </c>
      <c r="I165" s="323"/>
      <c r="J165" s="324">
        <v>1.5</v>
      </c>
      <c r="K165" s="324">
        <v>1.5</v>
      </c>
      <c r="L165" s="324">
        <v>1.5</v>
      </c>
      <c r="M165" s="323"/>
      <c r="N165" s="325" t="s">
        <v>209</v>
      </c>
      <c r="O165" s="323"/>
      <c r="P165" s="326" t="s">
        <v>198</v>
      </c>
      <c r="Q165" s="327"/>
      <c r="R165" s="320">
        <v>43498.988299999997</v>
      </c>
      <c r="S165" s="320">
        <v>42917.992200000001</v>
      </c>
      <c r="T165" s="320">
        <v>48653.464800000002</v>
      </c>
      <c r="U165" s="321">
        <v>135070.44530000002</v>
      </c>
      <c r="W165" s="329"/>
      <c r="X165" s="329"/>
    </row>
    <row r="166" spans="1:24" s="328" customFormat="1" ht="12" customHeight="1">
      <c r="A166" s="322" t="s">
        <v>173</v>
      </c>
      <c r="B166" s="205" t="s">
        <v>217</v>
      </c>
      <c r="C166" s="323">
        <v>2</v>
      </c>
      <c r="D166" s="205" t="s">
        <v>208</v>
      </c>
      <c r="E166" s="323"/>
      <c r="F166" s="334">
        <v>23923.072129032258</v>
      </c>
      <c r="G166" s="334">
        <v>23785.793806451613</v>
      </c>
      <c r="H166" s="334">
        <v>26853.671870967744</v>
      </c>
      <c r="I166" s="323"/>
      <c r="J166" s="324">
        <v>0.77500000000000002</v>
      </c>
      <c r="K166" s="324">
        <v>0.77500000000000002</v>
      </c>
      <c r="L166" s="324">
        <v>0.77500000000000002</v>
      </c>
      <c r="M166" s="323"/>
      <c r="N166" s="325" t="s">
        <v>209</v>
      </c>
      <c r="O166" s="323"/>
      <c r="P166" s="326" t="s">
        <v>189</v>
      </c>
      <c r="Q166" s="327"/>
      <c r="R166" s="320">
        <v>18540.3809</v>
      </c>
      <c r="S166" s="320">
        <v>18433.9902</v>
      </c>
      <c r="T166" s="320">
        <v>20811.595700000002</v>
      </c>
      <c r="U166" s="321">
        <v>57785.966800000009</v>
      </c>
      <c r="W166" s="329"/>
      <c r="X166" s="329"/>
    </row>
    <row r="167" spans="1:24" s="328" customFormat="1" ht="12" customHeight="1">
      <c r="A167" s="322" t="s">
        <v>173</v>
      </c>
      <c r="B167" s="205" t="s">
        <v>218</v>
      </c>
      <c r="C167" s="323">
        <v>2</v>
      </c>
      <c r="D167" s="205" t="s">
        <v>208</v>
      </c>
      <c r="E167" s="323"/>
      <c r="F167" s="334">
        <v>24604.482400000001</v>
      </c>
      <c r="G167" s="334">
        <v>24275.849600000001</v>
      </c>
      <c r="H167" s="334">
        <v>27522.5</v>
      </c>
      <c r="I167" s="323"/>
      <c r="J167" s="324">
        <v>2</v>
      </c>
      <c r="K167" s="324">
        <v>2</v>
      </c>
      <c r="L167" s="324">
        <v>2</v>
      </c>
      <c r="M167" s="323"/>
      <c r="N167" s="325" t="s">
        <v>209</v>
      </c>
      <c r="O167" s="323"/>
      <c r="P167" s="326" t="s">
        <v>180</v>
      </c>
      <c r="Q167" s="327"/>
      <c r="R167" s="320">
        <v>49208.964800000002</v>
      </c>
      <c r="S167" s="320">
        <v>48551.699200000003</v>
      </c>
      <c r="T167" s="320">
        <v>55045</v>
      </c>
      <c r="U167" s="321">
        <v>152805.66399999999</v>
      </c>
      <c r="W167" s="329"/>
      <c r="X167" s="329"/>
    </row>
    <row r="168" spans="1:24" s="328" customFormat="1" ht="12" customHeight="1">
      <c r="A168" s="322" t="s">
        <v>173</v>
      </c>
      <c r="B168" s="205" t="s">
        <v>218</v>
      </c>
      <c r="C168" s="323">
        <v>2</v>
      </c>
      <c r="D168" s="205" t="s">
        <v>208</v>
      </c>
      <c r="E168" s="323"/>
      <c r="F168" s="334">
        <v>24710.075083426029</v>
      </c>
      <c r="G168" s="334">
        <v>24194.200796359499</v>
      </c>
      <c r="H168" s="334">
        <v>27392.710466439134</v>
      </c>
      <c r="I168" s="323"/>
      <c r="J168" s="324">
        <v>44.95</v>
      </c>
      <c r="K168" s="324">
        <v>43.95</v>
      </c>
      <c r="L168" s="324">
        <v>43.95</v>
      </c>
      <c r="M168" s="323"/>
      <c r="N168" s="325" t="s">
        <v>209</v>
      </c>
      <c r="O168" s="323"/>
      <c r="P168" s="326" t="s">
        <v>176</v>
      </c>
      <c r="Q168" s="327"/>
      <c r="R168" s="320">
        <v>1110717.875</v>
      </c>
      <c r="S168" s="320">
        <v>1063335.125</v>
      </c>
      <c r="T168" s="320">
        <v>1203909.625</v>
      </c>
      <c r="U168" s="321">
        <v>3377962.625</v>
      </c>
      <c r="W168" s="329"/>
      <c r="X168" s="329"/>
    </row>
    <row r="169" spans="1:24" s="328" customFormat="1" ht="12" customHeight="1">
      <c r="A169" s="322" t="s">
        <v>173</v>
      </c>
      <c r="B169" s="205" t="s">
        <v>218</v>
      </c>
      <c r="C169" s="323">
        <v>2</v>
      </c>
      <c r="D169" s="205" t="s">
        <v>208</v>
      </c>
      <c r="E169" s="323"/>
      <c r="F169" s="334">
        <v>13079.585933333334</v>
      </c>
      <c r="G169" s="334">
        <v>12904.886733333333</v>
      </c>
      <c r="H169" s="334">
        <v>14663.816400000002</v>
      </c>
      <c r="I169" s="323"/>
      <c r="J169" s="324">
        <v>1.5</v>
      </c>
      <c r="K169" s="324">
        <v>1.5</v>
      </c>
      <c r="L169" s="324">
        <v>1.5</v>
      </c>
      <c r="M169" s="323"/>
      <c r="N169" s="325" t="s">
        <v>209</v>
      </c>
      <c r="O169" s="323"/>
      <c r="P169" s="326" t="s">
        <v>181</v>
      </c>
      <c r="Q169" s="327"/>
      <c r="R169" s="320">
        <v>19619.3789</v>
      </c>
      <c r="S169" s="320">
        <v>19357.330099999999</v>
      </c>
      <c r="T169" s="320">
        <v>21995.724600000001</v>
      </c>
      <c r="U169" s="321">
        <v>60972.433600000004</v>
      </c>
      <c r="W169" s="329"/>
      <c r="X169" s="329"/>
    </row>
    <row r="170" spans="1:24" s="328" customFormat="1" ht="12" customHeight="1">
      <c r="A170" s="322" t="s">
        <v>173</v>
      </c>
      <c r="B170" s="205" t="s">
        <v>218</v>
      </c>
      <c r="C170" s="323">
        <v>2</v>
      </c>
      <c r="D170" s="205" t="s">
        <v>208</v>
      </c>
      <c r="E170" s="323"/>
      <c r="F170" s="334">
        <v>26025.856299212599</v>
      </c>
      <c r="G170" s="334">
        <v>27882.753448818898</v>
      </c>
      <c r="H170" s="334">
        <v>30307.246559055118</v>
      </c>
      <c r="I170" s="323"/>
      <c r="J170" s="324">
        <v>12.7</v>
      </c>
      <c r="K170" s="324">
        <v>12.7</v>
      </c>
      <c r="L170" s="324">
        <v>12.7</v>
      </c>
      <c r="M170" s="323"/>
      <c r="N170" s="325" t="s">
        <v>209</v>
      </c>
      <c r="O170" s="323"/>
      <c r="P170" s="326" t="s">
        <v>182</v>
      </c>
      <c r="Q170" s="327"/>
      <c r="R170" s="320">
        <v>330528.375</v>
      </c>
      <c r="S170" s="320">
        <v>354110.96879999997</v>
      </c>
      <c r="T170" s="320">
        <v>384902.03129999997</v>
      </c>
      <c r="U170" s="321">
        <v>1069541.3750999998</v>
      </c>
      <c r="W170" s="329"/>
      <c r="X170" s="329"/>
    </row>
    <row r="171" spans="1:24" s="328" customFormat="1" ht="12" customHeight="1">
      <c r="A171" s="322" t="s">
        <v>173</v>
      </c>
      <c r="B171" s="205" t="s">
        <v>218</v>
      </c>
      <c r="C171" s="323">
        <v>2</v>
      </c>
      <c r="D171" s="205" t="s">
        <v>208</v>
      </c>
      <c r="E171" s="323"/>
      <c r="F171" s="334">
        <v>26878.208999999999</v>
      </c>
      <c r="G171" s="334">
        <v>26519.206999999999</v>
      </c>
      <c r="H171" s="334">
        <v>30069.449199999999</v>
      </c>
      <c r="I171" s="323"/>
      <c r="J171" s="324">
        <v>1</v>
      </c>
      <c r="K171" s="324">
        <v>1</v>
      </c>
      <c r="L171" s="324">
        <v>1</v>
      </c>
      <c r="M171" s="323"/>
      <c r="N171" s="325" t="s">
        <v>209</v>
      </c>
      <c r="O171" s="323"/>
      <c r="P171" s="326" t="s">
        <v>183</v>
      </c>
      <c r="Q171" s="327"/>
      <c r="R171" s="320">
        <v>26878.208999999999</v>
      </c>
      <c r="S171" s="320">
        <v>26519.206999999999</v>
      </c>
      <c r="T171" s="320">
        <v>30069.449199999999</v>
      </c>
      <c r="U171" s="321">
        <v>83466.8652</v>
      </c>
      <c r="W171" s="329"/>
      <c r="X171" s="329"/>
    </row>
    <row r="172" spans="1:24" s="328" customFormat="1" ht="12" customHeight="1">
      <c r="A172" s="322" t="s">
        <v>173</v>
      </c>
      <c r="B172" s="205" t="s">
        <v>218</v>
      </c>
      <c r="C172" s="323">
        <v>2</v>
      </c>
      <c r="D172" s="205" t="s">
        <v>208</v>
      </c>
      <c r="E172" s="323"/>
      <c r="F172" s="334">
        <v>24684.678571428572</v>
      </c>
      <c r="G172" s="334">
        <v>24439.044628571428</v>
      </c>
      <c r="H172" s="334">
        <v>27761.866057142855</v>
      </c>
      <c r="I172" s="323"/>
      <c r="J172" s="324">
        <v>1.75</v>
      </c>
      <c r="K172" s="324">
        <v>1.75</v>
      </c>
      <c r="L172" s="324">
        <v>1.75</v>
      </c>
      <c r="M172" s="323"/>
      <c r="N172" s="325" t="s">
        <v>209</v>
      </c>
      <c r="O172" s="323"/>
      <c r="P172" s="326" t="s">
        <v>189</v>
      </c>
      <c r="Q172" s="327"/>
      <c r="R172" s="320">
        <v>43198.1875</v>
      </c>
      <c r="S172" s="320">
        <v>42768.328099999999</v>
      </c>
      <c r="T172" s="320">
        <v>48583.265599999999</v>
      </c>
      <c r="U172" s="321">
        <v>134549.7812</v>
      </c>
      <c r="W172" s="329"/>
      <c r="X172" s="329"/>
    </row>
    <row r="173" spans="1:24" s="328" customFormat="1" ht="12" customHeight="1">
      <c r="A173" s="322" t="s">
        <v>173</v>
      </c>
      <c r="B173" s="205" t="s">
        <v>219</v>
      </c>
      <c r="C173" s="323">
        <v>2</v>
      </c>
      <c r="D173" s="205" t="s">
        <v>208</v>
      </c>
      <c r="E173" s="323"/>
      <c r="F173" s="334">
        <v>22421.966149999997</v>
      </c>
      <c r="G173" s="334">
        <v>22123.3698</v>
      </c>
      <c r="H173" s="334">
        <v>25098.929683333336</v>
      </c>
      <c r="I173" s="323"/>
      <c r="J173" s="324">
        <v>6</v>
      </c>
      <c r="K173" s="324">
        <v>6</v>
      </c>
      <c r="L173" s="324">
        <v>6</v>
      </c>
      <c r="M173" s="323"/>
      <c r="N173" s="325" t="s">
        <v>209</v>
      </c>
      <c r="O173" s="323"/>
      <c r="P173" s="326" t="s">
        <v>180</v>
      </c>
      <c r="Q173" s="327"/>
      <c r="R173" s="320">
        <v>134531.79689999999</v>
      </c>
      <c r="S173" s="320">
        <v>132740.2188</v>
      </c>
      <c r="T173" s="320">
        <v>150593.57810000001</v>
      </c>
      <c r="U173" s="321">
        <v>417865.59380000003</v>
      </c>
      <c r="W173" s="329"/>
      <c r="X173" s="329"/>
    </row>
    <row r="174" spans="1:24" s="328" customFormat="1" ht="12" customHeight="1">
      <c r="A174" s="322" t="s">
        <v>173</v>
      </c>
      <c r="B174" s="205" t="s">
        <v>219</v>
      </c>
      <c r="C174" s="323">
        <v>2</v>
      </c>
      <c r="D174" s="205" t="s">
        <v>208</v>
      </c>
      <c r="E174" s="323"/>
      <c r="F174" s="334">
        <v>29923.371848739494</v>
      </c>
      <c r="G174" s="334">
        <v>29752.993697478989</v>
      </c>
      <c r="H174" s="334">
        <v>33785.434173669462</v>
      </c>
      <c r="I174" s="323"/>
      <c r="J174" s="324">
        <v>35.700000000000003</v>
      </c>
      <c r="K174" s="324">
        <v>35.700000000000003</v>
      </c>
      <c r="L174" s="324">
        <v>35.700000000000003</v>
      </c>
      <c r="M174" s="323"/>
      <c r="N174" s="325" t="s">
        <v>209</v>
      </c>
      <c r="O174" s="323"/>
      <c r="P174" s="326" t="s">
        <v>176</v>
      </c>
      <c r="Q174" s="327"/>
      <c r="R174" s="320">
        <v>1068264.375</v>
      </c>
      <c r="S174" s="320">
        <v>1062181.875</v>
      </c>
      <c r="T174" s="320">
        <v>1206140</v>
      </c>
      <c r="U174" s="321">
        <v>3336586.25</v>
      </c>
      <c r="W174" s="329"/>
      <c r="X174" s="329"/>
    </row>
    <row r="175" spans="1:24" s="328" customFormat="1" ht="12" customHeight="1">
      <c r="A175" s="322" t="s">
        <v>173</v>
      </c>
      <c r="B175" s="205" t="s">
        <v>219</v>
      </c>
      <c r="C175" s="323">
        <v>2</v>
      </c>
      <c r="D175" s="205" t="s">
        <v>208</v>
      </c>
      <c r="E175" s="323"/>
      <c r="F175" s="334">
        <v>25988.210743902444</v>
      </c>
      <c r="G175" s="334">
        <v>25641.097560975613</v>
      </c>
      <c r="H175" s="334">
        <v>29086.109000000004</v>
      </c>
      <c r="I175" s="323"/>
      <c r="J175" s="324">
        <v>8.1999999999999993</v>
      </c>
      <c r="K175" s="324">
        <v>8.1999999999999993</v>
      </c>
      <c r="L175" s="324">
        <v>8.1999999999999993</v>
      </c>
      <c r="M175" s="323"/>
      <c r="N175" s="325" t="s">
        <v>209</v>
      </c>
      <c r="O175" s="323"/>
      <c r="P175" s="326" t="s">
        <v>181</v>
      </c>
      <c r="Q175" s="327"/>
      <c r="R175" s="320">
        <v>213103.32810000001</v>
      </c>
      <c r="S175" s="320">
        <v>210257</v>
      </c>
      <c r="T175" s="320">
        <v>238506.0938</v>
      </c>
      <c r="U175" s="321">
        <v>661866.42190000007</v>
      </c>
      <c r="W175" s="329"/>
      <c r="X175" s="329"/>
    </row>
    <row r="176" spans="1:24" s="328" customFormat="1" ht="12" customHeight="1">
      <c r="A176" s="322" t="s">
        <v>173</v>
      </c>
      <c r="B176" s="205" t="s">
        <v>219</v>
      </c>
      <c r="C176" s="323">
        <v>2</v>
      </c>
      <c r="D176" s="205" t="s">
        <v>208</v>
      </c>
      <c r="E176" s="323"/>
      <c r="F176" s="334">
        <v>19778.348684210527</v>
      </c>
      <c r="G176" s="334">
        <v>19514.177631578947</v>
      </c>
      <c r="H176" s="334">
        <v>22114.032894736843</v>
      </c>
      <c r="I176" s="323"/>
      <c r="J176" s="324">
        <v>9.5</v>
      </c>
      <c r="K176" s="324">
        <v>9.5</v>
      </c>
      <c r="L176" s="324">
        <v>9.5</v>
      </c>
      <c r="M176" s="323"/>
      <c r="N176" s="325" t="s">
        <v>209</v>
      </c>
      <c r="O176" s="323"/>
      <c r="P176" s="326" t="s">
        <v>182</v>
      </c>
      <c r="Q176" s="327"/>
      <c r="R176" s="320">
        <v>187894.3125</v>
      </c>
      <c r="S176" s="320">
        <v>185384.6875</v>
      </c>
      <c r="T176" s="320">
        <v>210083.3125</v>
      </c>
      <c r="U176" s="321">
        <v>583362.3125</v>
      </c>
      <c r="W176" s="329"/>
      <c r="X176" s="329"/>
    </row>
    <row r="177" spans="1:24" s="328" customFormat="1" ht="12" customHeight="1">
      <c r="A177" s="322" t="s">
        <v>173</v>
      </c>
      <c r="B177" s="205" t="s">
        <v>219</v>
      </c>
      <c r="C177" s="323">
        <v>2</v>
      </c>
      <c r="D177" s="205" t="s">
        <v>208</v>
      </c>
      <c r="E177" s="323"/>
      <c r="F177" s="334">
        <v>34270.921900000001</v>
      </c>
      <c r="G177" s="334">
        <v>33986.343800000002</v>
      </c>
      <c r="H177" s="334">
        <v>38581.093800000002</v>
      </c>
      <c r="I177" s="323"/>
      <c r="J177" s="324">
        <v>1</v>
      </c>
      <c r="K177" s="324">
        <v>1</v>
      </c>
      <c r="L177" s="324">
        <v>1</v>
      </c>
      <c r="M177" s="323"/>
      <c r="N177" s="325" t="s">
        <v>209</v>
      </c>
      <c r="O177" s="323"/>
      <c r="P177" s="326" t="s">
        <v>186</v>
      </c>
      <c r="Q177" s="327"/>
      <c r="R177" s="320">
        <v>34270.921900000001</v>
      </c>
      <c r="S177" s="320">
        <v>33986.343800000002</v>
      </c>
      <c r="T177" s="320">
        <v>38581.093800000002</v>
      </c>
      <c r="U177" s="321">
        <v>106838.35950000001</v>
      </c>
      <c r="W177" s="329"/>
      <c r="X177" s="329"/>
    </row>
    <row r="178" spans="1:24" s="328" customFormat="1" ht="12" customHeight="1">
      <c r="A178" s="322" t="s">
        <v>173</v>
      </c>
      <c r="B178" s="205" t="s">
        <v>219</v>
      </c>
      <c r="C178" s="323">
        <v>2</v>
      </c>
      <c r="D178" s="205" t="s">
        <v>208</v>
      </c>
      <c r="E178" s="323"/>
      <c r="F178" s="334">
        <v>51073.72496</v>
      </c>
      <c r="G178" s="334">
        <v>50917.534399999997</v>
      </c>
      <c r="H178" s="334">
        <v>56323.343680000005</v>
      </c>
      <c r="I178" s="323"/>
      <c r="J178" s="324">
        <v>0.625</v>
      </c>
      <c r="K178" s="324">
        <v>0.625</v>
      </c>
      <c r="L178" s="324">
        <v>0.625</v>
      </c>
      <c r="M178" s="323"/>
      <c r="N178" s="325" t="s">
        <v>209</v>
      </c>
      <c r="O178" s="323"/>
      <c r="P178" s="326" t="s">
        <v>183</v>
      </c>
      <c r="Q178" s="327"/>
      <c r="R178" s="320">
        <v>31921.078099999999</v>
      </c>
      <c r="S178" s="320">
        <v>31823.458999999999</v>
      </c>
      <c r="T178" s="320">
        <v>35202.089800000002</v>
      </c>
      <c r="U178" s="321">
        <v>98946.626900000003</v>
      </c>
      <c r="W178" s="329"/>
      <c r="X178" s="329"/>
    </row>
    <row r="179" spans="1:24" s="328" customFormat="1" ht="12" customHeight="1">
      <c r="A179" s="322" t="s">
        <v>173</v>
      </c>
      <c r="B179" s="205" t="s">
        <v>219</v>
      </c>
      <c r="C179" s="323">
        <v>2</v>
      </c>
      <c r="D179" s="205" t="s">
        <v>208</v>
      </c>
      <c r="E179" s="323"/>
      <c r="F179" s="334">
        <v>14928.2158</v>
      </c>
      <c r="G179" s="334">
        <v>14728.8262</v>
      </c>
      <c r="H179" s="334">
        <v>16711.919900000001</v>
      </c>
      <c r="I179" s="323"/>
      <c r="J179" s="324">
        <v>1</v>
      </c>
      <c r="K179" s="324">
        <v>1</v>
      </c>
      <c r="L179" s="324">
        <v>1</v>
      </c>
      <c r="M179" s="323"/>
      <c r="N179" s="325" t="s">
        <v>209</v>
      </c>
      <c r="O179" s="323"/>
      <c r="P179" s="326" t="s">
        <v>188</v>
      </c>
      <c r="Q179" s="327"/>
      <c r="R179" s="320">
        <v>14928.2158</v>
      </c>
      <c r="S179" s="320">
        <v>14728.8262</v>
      </c>
      <c r="T179" s="320">
        <v>16711.919900000001</v>
      </c>
      <c r="U179" s="321">
        <v>46368.961900000002</v>
      </c>
      <c r="W179" s="329"/>
      <c r="X179" s="329"/>
    </row>
    <row r="180" spans="1:24" s="328" customFormat="1" ht="12" customHeight="1">
      <c r="A180" s="322" t="s">
        <v>173</v>
      </c>
      <c r="B180" s="205" t="s">
        <v>219</v>
      </c>
      <c r="C180" s="323">
        <v>2</v>
      </c>
      <c r="D180" s="205" t="s">
        <v>208</v>
      </c>
      <c r="E180" s="323"/>
      <c r="F180" s="334">
        <v>12897.796857142856</v>
      </c>
      <c r="G180" s="334">
        <v>12725.525657142858</v>
      </c>
      <c r="H180" s="334">
        <v>14377.395085714286</v>
      </c>
      <c r="I180" s="323"/>
      <c r="J180" s="324">
        <v>1.75</v>
      </c>
      <c r="K180" s="324">
        <v>1.75</v>
      </c>
      <c r="L180" s="324">
        <v>1.75</v>
      </c>
      <c r="M180" s="323"/>
      <c r="N180" s="325" t="s">
        <v>209</v>
      </c>
      <c r="O180" s="323"/>
      <c r="P180" s="326" t="s">
        <v>189</v>
      </c>
      <c r="Q180" s="327"/>
      <c r="R180" s="320">
        <v>22571.144499999999</v>
      </c>
      <c r="S180" s="320">
        <v>22269.669900000001</v>
      </c>
      <c r="T180" s="320">
        <v>25160.4414</v>
      </c>
      <c r="U180" s="321">
        <v>70001.255799999999</v>
      </c>
      <c r="W180" s="329"/>
      <c r="X180" s="329"/>
    </row>
    <row r="181" spans="1:24" s="328" customFormat="1" ht="12" customHeight="1">
      <c r="A181" s="322" t="s">
        <v>173</v>
      </c>
      <c r="B181" s="205" t="s">
        <v>220</v>
      </c>
      <c r="C181" s="323">
        <v>2</v>
      </c>
      <c r="D181" s="205" t="s">
        <v>208</v>
      </c>
      <c r="E181" s="323"/>
      <c r="F181" s="334">
        <v>28582.589108910892</v>
      </c>
      <c r="G181" s="334">
        <v>28990.044554455446</v>
      </c>
      <c r="H181" s="334">
        <v>31395.101489108907</v>
      </c>
      <c r="I181" s="323"/>
      <c r="J181" s="324">
        <v>12.625</v>
      </c>
      <c r="K181" s="324">
        <v>12.625</v>
      </c>
      <c r="L181" s="324">
        <v>12.625</v>
      </c>
      <c r="M181" s="323"/>
      <c r="N181" s="325" t="s">
        <v>209</v>
      </c>
      <c r="O181" s="323"/>
      <c r="P181" s="326" t="s">
        <v>180</v>
      </c>
      <c r="Q181" s="327"/>
      <c r="R181" s="320">
        <v>360855.1875</v>
      </c>
      <c r="S181" s="320">
        <v>365999.3125</v>
      </c>
      <c r="T181" s="320">
        <v>396363.15629999997</v>
      </c>
      <c r="U181" s="321">
        <v>1123217.6562999999</v>
      </c>
      <c r="W181" s="329"/>
      <c r="X181" s="329"/>
    </row>
    <row r="182" spans="1:24" s="328" customFormat="1" ht="12" customHeight="1">
      <c r="A182" s="322" t="s">
        <v>173</v>
      </c>
      <c r="B182" s="205" t="s">
        <v>220</v>
      </c>
      <c r="C182" s="323">
        <v>2</v>
      </c>
      <c r="D182" s="205" t="s">
        <v>208</v>
      </c>
      <c r="E182" s="323"/>
      <c r="F182" s="334">
        <v>36988.694844403159</v>
      </c>
      <c r="G182" s="334">
        <v>37654.561077566184</v>
      </c>
      <c r="H182" s="334">
        <v>41372.301922175335</v>
      </c>
      <c r="I182" s="323"/>
      <c r="J182" s="324">
        <v>107.65</v>
      </c>
      <c r="K182" s="324">
        <v>107.65</v>
      </c>
      <c r="L182" s="324">
        <v>106.65</v>
      </c>
      <c r="M182" s="323"/>
      <c r="N182" s="325" t="s">
        <v>209</v>
      </c>
      <c r="O182" s="323"/>
      <c r="P182" s="326" t="s">
        <v>176</v>
      </c>
      <c r="Q182" s="327"/>
      <c r="R182" s="320">
        <v>3981833.0000000005</v>
      </c>
      <c r="S182" s="320">
        <v>4053513.5</v>
      </c>
      <c r="T182" s="320">
        <v>4412356</v>
      </c>
      <c r="U182" s="321">
        <v>12447702.5</v>
      </c>
      <c r="W182" s="329"/>
      <c r="X182" s="329"/>
    </row>
    <row r="183" spans="1:24" s="328" customFormat="1" ht="12" customHeight="1">
      <c r="A183" s="322" t="s">
        <v>173</v>
      </c>
      <c r="B183" s="205" t="s">
        <v>220</v>
      </c>
      <c r="C183" s="323">
        <v>2</v>
      </c>
      <c r="D183" s="205" t="s">
        <v>208</v>
      </c>
      <c r="E183" s="323"/>
      <c r="F183" s="334">
        <v>27982.564102564102</v>
      </c>
      <c r="G183" s="334">
        <v>28013.839743589742</v>
      </c>
      <c r="H183" s="334">
        <v>31339.054492307689</v>
      </c>
      <c r="I183" s="323"/>
      <c r="J183" s="324">
        <v>9.75</v>
      </c>
      <c r="K183" s="324">
        <v>9.75</v>
      </c>
      <c r="L183" s="324">
        <v>9.75</v>
      </c>
      <c r="M183" s="323"/>
      <c r="N183" s="325" t="s">
        <v>209</v>
      </c>
      <c r="O183" s="323"/>
      <c r="P183" s="326" t="s">
        <v>181</v>
      </c>
      <c r="Q183" s="327"/>
      <c r="R183" s="320">
        <v>272830</v>
      </c>
      <c r="S183" s="320">
        <v>273134.9375</v>
      </c>
      <c r="T183" s="320">
        <v>305555.78129999997</v>
      </c>
      <c r="U183" s="321">
        <v>851520.71879999992</v>
      </c>
      <c r="W183" s="329"/>
      <c r="X183" s="329"/>
    </row>
    <row r="184" spans="1:24" s="328" customFormat="1" ht="12" customHeight="1">
      <c r="A184" s="322" t="s">
        <v>173</v>
      </c>
      <c r="B184" s="205" t="s">
        <v>220</v>
      </c>
      <c r="C184" s="323">
        <v>2</v>
      </c>
      <c r="D184" s="205" t="s">
        <v>208</v>
      </c>
      <c r="E184" s="323"/>
      <c r="F184" s="334">
        <v>34948.594660194176</v>
      </c>
      <c r="G184" s="334">
        <v>34508.26699029126</v>
      </c>
      <c r="H184" s="334">
        <v>39161.871359223303</v>
      </c>
      <c r="I184" s="323"/>
      <c r="J184" s="324">
        <v>25.75</v>
      </c>
      <c r="K184" s="324">
        <v>25.75</v>
      </c>
      <c r="L184" s="324">
        <v>25.75</v>
      </c>
      <c r="M184" s="323"/>
      <c r="N184" s="325" t="s">
        <v>209</v>
      </c>
      <c r="O184" s="323"/>
      <c r="P184" s="326" t="s">
        <v>182</v>
      </c>
      <c r="Q184" s="327"/>
      <c r="R184" s="320">
        <v>899926.3125</v>
      </c>
      <c r="S184" s="320">
        <v>888587.875</v>
      </c>
      <c r="T184" s="320">
        <v>1008418.1875000001</v>
      </c>
      <c r="U184" s="321">
        <v>2796932.375</v>
      </c>
      <c r="W184" s="329"/>
      <c r="X184" s="329"/>
    </row>
    <row r="185" spans="1:24" s="328" customFormat="1" ht="12" customHeight="1">
      <c r="A185" s="322" t="s">
        <v>173</v>
      </c>
      <c r="B185" s="205" t="s">
        <v>220</v>
      </c>
      <c r="C185" s="323">
        <v>2</v>
      </c>
      <c r="D185" s="205" t="s">
        <v>208</v>
      </c>
      <c r="E185" s="323"/>
      <c r="F185" s="334">
        <v>16067.270500000001</v>
      </c>
      <c r="G185" s="334">
        <v>15852.666999999999</v>
      </c>
      <c r="H185" s="334">
        <v>17990.470700000002</v>
      </c>
      <c r="I185" s="323"/>
      <c r="J185" s="324">
        <v>2</v>
      </c>
      <c r="K185" s="324">
        <v>2</v>
      </c>
      <c r="L185" s="324">
        <v>2</v>
      </c>
      <c r="M185" s="323"/>
      <c r="N185" s="325" t="s">
        <v>209</v>
      </c>
      <c r="O185" s="323"/>
      <c r="P185" s="326" t="s">
        <v>186</v>
      </c>
      <c r="Q185" s="327"/>
      <c r="R185" s="320">
        <v>32134.541000000001</v>
      </c>
      <c r="S185" s="320">
        <v>31705.333999999999</v>
      </c>
      <c r="T185" s="320">
        <v>35980.941400000003</v>
      </c>
      <c r="U185" s="321">
        <v>99820.816400000011</v>
      </c>
      <c r="W185" s="329"/>
      <c r="X185" s="329"/>
    </row>
    <row r="186" spans="1:24" s="328" customFormat="1" ht="12" customHeight="1">
      <c r="A186" s="322" t="s">
        <v>173</v>
      </c>
      <c r="B186" s="205" t="s">
        <v>220</v>
      </c>
      <c r="C186" s="323">
        <v>2</v>
      </c>
      <c r="D186" s="205" t="s">
        <v>208</v>
      </c>
      <c r="E186" s="323"/>
      <c r="F186" s="334">
        <v>42199.763893333329</v>
      </c>
      <c r="G186" s="334">
        <v>41799.22499555556</v>
      </c>
      <c r="H186" s="334">
        <v>47505.361119999994</v>
      </c>
      <c r="I186" s="323"/>
      <c r="J186" s="324">
        <v>5.625</v>
      </c>
      <c r="K186" s="324">
        <v>5.625</v>
      </c>
      <c r="L186" s="324">
        <v>5.625</v>
      </c>
      <c r="M186" s="323"/>
      <c r="N186" s="325" t="s">
        <v>209</v>
      </c>
      <c r="O186" s="323"/>
      <c r="P186" s="326" t="s">
        <v>183</v>
      </c>
      <c r="Q186" s="327"/>
      <c r="R186" s="320">
        <v>237373.67189999999</v>
      </c>
      <c r="S186" s="320">
        <v>235120.64060000001</v>
      </c>
      <c r="T186" s="320">
        <v>267217.65629999997</v>
      </c>
      <c r="U186" s="321">
        <v>739711.96879999992</v>
      </c>
      <c r="W186" s="329"/>
      <c r="X186" s="329"/>
    </row>
    <row r="187" spans="1:24" s="328" customFormat="1" ht="12" customHeight="1">
      <c r="A187" s="322" t="s">
        <v>173</v>
      </c>
      <c r="B187" s="205" t="s">
        <v>220</v>
      </c>
      <c r="C187" s="323">
        <v>2</v>
      </c>
      <c r="D187" s="205" t="s">
        <v>208</v>
      </c>
      <c r="E187" s="323"/>
      <c r="F187" s="334">
        <v>21063.351600000002</v>
      </c>
      <c r="G187" s="334">
        <v>20782.017599999999</v>
      </c>
      <c r="H187" s="334">
        <v>23561.404299999998</v>
      </c>
      <c r="I187" s="323"/>
      <c r="J187" s="324">
        <v>1</v>
      </c>
      <c r="K187" s="324">
        <v>1</v>
      </c>
      <c r="L187" s="324">
        <v>1</v>
      </c>
      <c r="M187" s="323"/>
      <c r="N187" s="325" t="s">
        <v>209</v>
      </c>
      <c r="O187" s="323"/>
      <c r="P187" s="326" t="s">
        <v>189</v>
      </c>
      <c r="Q187" s="327"/>
      <c r="R187" s="320">
        <v>21063.351600000002</v>
      </c>
      <c r="S187" s="320">
        <v>20782.017599999999</v>
      </c>
      <c r="T187" s="320">
        <v>23561.404299999998</v>
      </c>
      <c r="U187" s="321">
        <v>65406.773499999996</v>
      </c>
      <c r="W187" s="329"/>
      <c r="X187" s="329"/>
    </row>
    <row r="188" spans="1:24" s="328" customFormat="1" ht="12" customHeight="1">
      <c r="A188" s="322" t="s">
        <v>173</v>
      </c>
      <c r="B188" s="205" t="s">
        <v>221</v>
      </c>
      <c r="C188" s="323">
        <v>2</v>
      </c>
      <c r="D188" s="205" t="s">
        <v>208</v>
      </c>
      <c r="E188" s="323"/>
      <c r="F188" s="334">
        <v>35604.738299999997</v>
      </c>
      <c r="G188" s="334">
        <v>35129.179700000001</v>
      </c>
      <c r="H188" s="334">
        <v>39923.730450000003</v>
      </c>
      <c r="I188" s="323"/>
      <c r="J188" s="324">
        <v>2</v>
      </c>
      <c r="K188" s="324">
        <v>2</v>
      </c>
      <c r="L188" s="324">
        <v>2</v>
      </c>
      <c r="M188" s="323"/>
      <c r="N188" s="325" t="s">
        <v>209</v>
      </c>
      <c r="O188" s="323"/>
      <c r="P188" s="326" t="s">
        <v>180</v>
      </c>
      <c r="Q188" s="327"/>
      <c r="R188" s="320">
        <v>71209.476599999995</v>
      </c>
      <c r="S188" s="320">
        <v>70258.359400000001</v>
      </c>
      <c r="T188" s="320">
        <v>79847.460900000005</v>
      </c>
      <c r="U188" s="321">
        <v>221315.29690000002</v>
      </c>
      <c r="W188" s="329"/>
      <c r="X188" s="329"/>
    </row>
    <row r="189" spans="1:24" s="328" customFormat="1" ht="12" customHeight="1">
      <c r="A189" s="322" t="s">
        <v>173</v>
      </c>
      <c r="B189" s="205" t="s">
        <v>221</v>
      </c>
      <c r="C189" s="323">
        <v>2</v>
      </c>
      <c r="D189" s="205" t="s">
        <v>208</v>
      </c>
      <c r="E189" s="323"/>
      <c r="F189" s="334">
        <v>49265.777777777781</v>
      </c>
      <c r="G189" s="334">
        <v>48607.754629629628</v>
      </c>
      <c r="H189" s="334">
        <v>55232.546296296299</v>
      </c>
      <c r="I189" s="323"/>
      <c r="J189" s="324">
        <v>13.5</v>
      </c>
      <c r="K189" s="324">
        <v>13.5</v>
      </c>
      <c r="L189" s="324">
        <v>13.5</v>
      </c>
      <c r="M189" s="323"/>
      <c r="N189" s="325" t="s">
        <v>209</v>
      </c>
      <c r="O189" s="323"/>
      <c r="P189" s="326" t="s">
        <v>176</v>
      </c>
      <c r="Q189" s="327"/>
      <c r="R189" s="320">
        <v>665088</v>
      </c>
      <c r="S189" s="320">
        <v>656204.6875</v>
      </c>
      <c r="T189" s="320">
        <v>745639.375</v>
      </c>
      <c r="U189" s="321">
        <v>2066932.0625</v>
      </c>
      <c r="W189" s="329"/>
      <c r="X189" s="329"/>
    </row>
    <row r="190" spans="1:24" s="328" customFormat="1" ht="12" customHeight="1">
      <c r="A190" s="322" t="s">
        <v>173</v>
      </c>
      <c r="B190" s="205" t="s">
        <v>221</v>
      </c>
      <c r="C190" s="323">
        <v>2</v>
      </c>
      <c r="D190" s="205" t="s">
        <v>208</v>
      </c>
      <c r="E190" s="323"/>
      <c r="F190" s="334">
        <v>49320.730499999998</v>
      </c>
      <c r="G190" s="334">
        <v>48661.976600000002</v>
      </c>
      <c r="H190" s="334">
        <v>55304.351600000002</v>
      </c>
      <c r="I190" s="323"/>
      <c r="J190" s="324">
        <v>1</v>
      </c>
      <c r="K190" s="324">
        <v>1</v>
      </c>
      <c r="L190" s="324">
        <v>1</v>
      </c>
      <c r="M190" s="323"/>
      <c r="N190" s="325" t="s">
        <v>209</v>
      </c>
      <c r="O190" s="323"/>
      <c r="P190" s="326" t="s">
        <v>181</v>
      </c>
      <c r="Q190" s="327"/>
      <c r="R190" s="320">
        <v>49320.730499999998</v>
      </c>
      <c r="S190" s="320">
        <v>48661.976600000002</v>
      </c>
      <c r="T190" s="320">
        <v>55304.351600000002</v>
      </c>
      <c r="U190" s="321">
        <v>153287.05869999999</v>
      </c>
      <c r="W190" s="329"/>
      <c r="X190" s="329"/>
    </row>
    <row r="191" spans="1:24" s="328" customFormat="1" ht="12" customHeight="1">
      <c r="A191" s="322" t="s">
        <v>173</v>
      </c>
      <c r="B191" s="205" t="s">
        <v>221</v>
      </c>
      <c r="C191" s="323">
        <v>2</v>
      </c>
      <c r="D191" s="205" t="s">
        <v>208</v>
      </c>
      <c r="E191" s="323"/>
      <c r="F191" s="334">
        <v>52855.410150000003</v>
      </c>
      <c r="G191" s="334">
        <v>131789.1</v>
      </c>
      <c r="H191" s="334">
        <v>49584.128900000003</v>
      </c>
      <c r="I191" s="323"/>
      <c r="J191" s="324">
        <v>4</v>
      </c>
      <c r="K191" s="324">
        <v>5</v>
      </c>
      <c r="L191" s="324">
        <v>4</v>
      </c>
      <c r="M191" s="323"/>
      <c r="N191" s="325" t="s">
        <v>209</v>
      </c>
      <c r="O191" s="323"/>
      <c r="P191" s="326" t="s">
        <v>182</v>
      </c>
      <c r="Q191" s="327"/>
      <c r="R191" s="320">
        <v>211421.64060000001</v>
      </c>
      <c r="S191" s="320">
        <v>658945.5</v>
      </c>
      <c r="T191" s="320">
        <v>198336.51560000001</v>
      </c>
      <c r="U191" s="321">
        <v>1068703.6562000001</v>
      </c>
      <c r="W191" s="329"/>
      <c r="X191" s="329"/>
    </row>
    <row r="192" spans="1:24" s="328" customFormat="1" ht="12" customHeight="1">
      <c r="A192" s="322" t="s">
        <v>173</v>
      </c>
      <c r="B192" s="205" t="s">
        <v>221</v>
      </c>
      <c r="C192" s="323">
        <v>2</v>
      </c>
      <c r="D192" s="205" t="s">
        <v>208</v>
      </c>
      <c r="E192" s="323"/>
      <c r="F192" s="334">
        <v>48856.027349999997</v>
      </c>
      <c r="G192" s="334">
        <v>48203.476549999999</v>
      </c>
      <c r="H192" s="334">
        <v>54804.746099999997</v>
      </c>
      <c r="I192" s="323"/>
      <c r="J192" s="324">
        <v>2</v>
      </c>
      <c r="K192" s="324">
        <v>2</v>
      </c>
      <c r="L192" s="324">
        <v>2</v>
      </c>
      <c r="M192" s="323"/>
      <c r="N192" s="325" t="s">
        <v>209</v>
      </c>
      <c r="O192" s="323"/>
      <c r="P192" s="326" t="s">
        <v>183</v>
      </c>
      <c r="Q192" s="327"/>
      <c r="R192" s="320">
        <v>97712.054699999993</v>
      </c>
      <c r="S192" s="320">
        <v>96406.953099999999</v>
      </c>
      <c r="T192" s="320">
        <v>109609.49219999999</v>
      </c>
      <c r="U192" s="321">
        <v>303728.5</v>
      </c>
      <c r="W192" s="329"/>
      <c r="X192" s="329"/>
    </row>
    <row r="193" spans="1:24" s="328" customFormat="1" ht="12" customHeight="1">
      <c r="A193" s="322" t="s">
        <v>173</v>
      </c>
      <c r="B193" s="205" t="s">
        <v>222</v>
      </c>
      <c r="C193" s="323">
        <v>3</v>
      </c>
      <c r="D193" s="205" t="s">
        <v>223</v>
      </c>
      <c r="E193" s="323"/>
      <c r="F193" s="334">
        <v>41760.156300000002</v>
      </c>
      <c r="G193" s="334">
        <v>41202.382799999999</v>
      </c>
      <c r="H193" s="334">
        <v>46830.3125</v>
      </c>
      <c r="I193" s="323"/>
      <c r="J193" s="324">
        <v>1</v>
      </c>
      <c r="K193" s="324">
        <v>1</v>
      </c>
      <c r="L193" s="324">
        <v>1</v>
      </c>
      <c r="M193" s="323"/>
      <c r="N193" s="325" t="s">
        <v>223</v>
      </c>
      <c r="O193" s="323"/>
      <c r="P193" s="326" t="s">
        <v>176</v>
      </c>
      <c r="Q193" s="327"/>
      <c r="R193" s="320">
        <v>41760.156300000002</v>
      </c>
      <c r="S193" s="320">
        <v>41202.382799999999</v>
      </c>
      <c r="T193" s="320">
        <v>46830.3125</v>
      </c>
      <c r="U193" s="321">
        <v>129792.85159999999</v>
      </c>
      <c r="W193" s="329"/>
      <c r="X193" s="329"/>
    </row>
    <row r="194" spans="1:24" s="328" customFormat="1" ht="12" customHeight="1">
      <c r="A194" s="322" t="s">
        <v>173</v>
      </c>
      <c r="B194" s="205" t="s">
        <v>224</v>
      </c>
      <c r="C194" s="323">
        <v>3</v>
      </c>
      <c r="D194" s="205" t="s">
        <v>223</v>
      </c>
      <c r="E194" s="323"/>
      <c r="F194" s="334">
        <v>64651.660199999998</v>
      </c>
      <c r="G194" s="334">
        <v>63788.132799999999</v>
      </c>
      <c r="H194" s="334">
        <v>72557.257800000007</v>
      </c>
      <c r="I194" s="323"/>
      <c r="J194" s="324">
        <v>1</v>
      </c>
      <c r="K194" s="324">
        <v>1</v>
      </c>
      <c r="L194" s="324">
        <v>1</v>
      </c>
      <c r="M194" s="323"/>
      <c r="N194" s="325" t="s">
        <v>223</v>
      </c>
      <c r="O194" s="323"/>
      <c r="P194" s="326" t="s">
        <v>182</v>
      </c>
      <c r="Q194" s="327"/>
      <c r="R194" s="320">
        <v>64651.660199999998</v>
      </c>
      <c r="S194" s="320">
        <v>63788.132799999999</v>
      </c>
      <c r="T194" s="320">
        <v>72557.257800000007</v>
      </c>
      <c r="U194" s="321">
        <v>200997.05080000003</v>
      </c>
      <c r="W194" s="329"/>
      <c r="X194" s="329"/>
    </row>
    <row r="195" spans="1:24" s="328" customFormat="1" ht="12" customHeight="1">
      <c r="A195" s="322" t="s">
        <v>173</v>
      </c>
      <c r="B195" s="205" t="s">
        <v>224</v>
      </c>
      <c r="C195" s="323">
        <v>3</v>
      </c>
      <c r="D195" s="205" t="s">
        <v>223</v>
      </c>
      <c r="E195" s="323"/>
      <c r="F195" s="334">
        <v>63237.363299999997</v>
      </c>
      <c r="G195" s="334">
        <v>62392.726600000002</v>
      </c>
      <c r="H195" s="334">
        <v>71007.265599999999</v>
      </c>
      <c r="I195" s="323"/>
      <c r="J195" s="324">
        <v>1</v>
      </c>
      <c r="K195" s="324">
        <v>1</v>
      </c>
      <c r="L195" s="324">
        <v>1</v>
      </c>
      <c r="M195" s="323"/>
      <c r="N195" s="325" t="s">
        <v>223</v>
      </c>
      <c r="O195" s="323"/>
      <c r="P195" s="326" t="s">
        <v>197</v>
      </c>
      <c r="Q195" s="327"/>
      <c r="R195" s="320">
        <v>63237.363299999997</v>
      </c>
      <c r="S195" s="320">
        <v>62392.726600000002</v>
      </c>
      <c r="T195" s="320">
        <v>71007.265599999999</v>
      </c>
      <c r="U195" s="321">
        <v>196637.35550000001</v>
      </c>
      <c r="W195" s="329"/>
      <c r="X195" s="329"/>
    </row>
    <row r="196" spans="1:24" s="328" customFormat="1" ht="12" customHeight="1">
      <c r="A196" s="322" t="s">
        <v>173</v>
      </c>
      <c r="B196" s="205" t="s">
        <v>224</v>
      </c>
      <c r="C196" s="323">
        <v>3</v>
      </c>
      <c r="D196" s="205" t="s">
        <v>223</v>
      </c>
      <c r="E196" s="323"/>
      <c r="F196" s="334">
        <v>47995.519549999997</v>
      </c>
      <c r="G196" s="334">
        <v>47472.316400000003</v>
      </c>
      <c r="H196" s="334">
        <v>54090.050799999997</v>
      </c>
      <c r="I196" s="323"/>
      <c r="J196" s="324">
        <v>2</v>
      </c>
      <c r="K196" s="324">
        <v>2</v>
      </c>
      <c r="L196" s="324">
        <v>2</v>
      </c>
      <c r="M196" s="323"/>
      <c r="N196" s="325" t="s">
        <v>223</v>
      </c>
      <c r="O196" s="323"/>
      <c r="P196" s="326" t="s">
        <v>186</v>
      </c>
      <c r="Q196" s="327"/>
      <c r="R196" s="320">
        <v>95991.039099999995</v>
      </c>
      <c r="S196" s="320">
        <v>94944.632800000007</v>
      </c>
      <c r="T196" s="320">
        <v>108180.10159999999</v>
      </c>
      <c r="U196" s="321">
        <v>299115.77350000001</v>
      </c>
      <c r="W196" s="329"/>
      <c r="X196" s="329"/>
    </row>
    <row r="197" spans="1:24" s="328" customFormat="1" ht="12" customHeight="1">
      <c r="A197" s="322" t="s">
        <v>173</v>
      </c>
      <c r="B197" s="205" t="s">
        <v>224</v>
      </c>
      <c r="C197" s="323">
        <v>3</v>
      </c>
      <c r="D197" s="205" t="s">
        <v>223</v>
      </c>
      <c r="E197" s="323"/>
      <c r="F197" s="334">
        <v>44545.917950000003</v>
      </c>
      <c r="G197" s="334">
        <v>43950.9375</v>
      </c>
      <c r="H197" s="334">
        <v>49952.070299999999</v>
      </c>
      <c r="I197" s="323"/>
      <c r="J197" s="324">
        <v>2</v>
      </c>
      <c r="K197" s="324">
        <v>2</v>
      </c>
      <c r="L197" s="324">
        <v>2</v>
      </c>
      <c r="M197" s="323"/>
      <c r="N197" s="325" t="s">
        <v>223</v>
      </c>
      <c r="O197" s="323"/>
      <c r="P197" s="326" t="s">
        <v>188</v>
      </c>
      <c r="Q197" s="327"/>
      <c r="R197" s="320">
        <v>89091.835900000005</v>
      </c>
      <c r="S197" s="320">
        <v>87901.875</v>
      </c>
      <c r="T197" s="320">
        <v>99904.140599999999</v>
      </c>
      <c r="U197" s="321">
        <v>276897.85149999999</v>
      </c>
      <c r="W197" s="329"/>
      <c r="X197" s="329"/>
    </row>
    <row r="198" spans="1:24" s="328" customFormat="1" ht="12" customHeight="1">
      <c r="A198" s="322" t="s">
        <v>173</v>
      </c>
      <c r="B198" s="205" t="s">
        <v>224</v>
      </c>
      <c r="C198" s="323">
        <v>3</v>
      </c>
      <c r="D198" s="205" t="s">
        <v>223</v>
      </c>
      <c r="E198" s="323"/>
      <c r="F198" s="334">
        <v>42255.528633333335</v>
      </c>
      <c r="G198" s="334">
        <v>41691.138033333329</v>
      </c>
      <c r="H198" s="334">
        <v>47379.572933333337</v>
      </c>
      <c r="I198" s="323"/>
      <c r="J198" s="324">
        <v>3</v>
      </c>
      <c r="K198" s="324">
        <v>3</v>
      </c>
      <c r="L198" s="324">
        <v>3</v>
      </c>
      <c r="M198" s="323"/>
      <c r="N198" s="325" t="s">
        <v>223</v>
      </c>
      <c r="O198" s="323"/>
      <c r="P198" s="326" t="s">
        <v>198</v>
      </c>
      <c r="Q198" s="327"/>
      <c r="R198" s="320">
        <v>126766.58590000001</v>
      </c>
      <c r="S198" s="320">
        <v>125073.41409999999</v>
      </c>
      <c r="T198" s="320">
        <v>142138.7188</v>
      </c>
      <c r="U198" s="321">
        <v>393978.71880000003</v>
      </c>
      <c r="W198" s="329"/>
      <c r="X198" s="329"/>
    </row>
    <row r="199" spans="1:24" s="328" customFormat="1" ht="12" customHeight="1">
      <c r="A199" s="322" t="s">
        <v>173</v>
      </c>
      <c r="B199" s="205" t="s">
        <v>224</v>
      </c>
      <c r="C199" s="323">
        <v>3</v>
      </c>
      <c r="D199" s="205" t="s">
        <v>223</v>
      </c>
      <c r="E199" s="323"/>
      <c r="F199" s="334">
        <v>59873.824200000003</v>
      </c>
      <c r="G199" s="334">
        <v>59074.113299999997</v>
      </c>
      <c r="H199" s="334">
        <v>67182.632800000007</v>
      </c>
      <c r="I199" s="323"/>
      <c r="J199" s="324">
        <v>1</v>
      </c>
      <c r="K199" s="324">
        <v>1</v>
      </c>
      <c r="L199" s="324">
        <v>1</v>
      </c>
      <c r="M199" s="323"/>
      <c r="N199" s="325" t="s">
        <v>223</v>
      </c>
      <c r="O199" s="323"/>
      <c r="P199" s="326" t="s">
        <v>189</v>
      </c>
      <c r="Q199" s="327"/>
      <c r="R199" s="320">
        <v>59873.824200000003</v>
      </c>
      <c r="S199" s="320">
        <v>59074.113299999997</v>
      </c>
      <c r="T199" s="320">
        <v>67182.632800000007</v>
      </c>
      <c r="U199" s="321">
        <v>186130.57030000002</v>
      </c>
      <c r="W199" s="329"/>
      <c r="X199" s="329"/>
    </row>
    <row r="200" spans="1:24" s="328" customFormat="1" ht="12" customHeight="1">
      <c r="A200" s="322" t="s">
        <v>173</v>
      </c>
      <c r="B200" s="205" t="s">
        <v>225</v>
      </c>
      <c r="C200" s="323">
        <v>3</v>
      </c>
      <c r="D200" s="205" t="s">
        <v>223</v>
      </c>
      <c r="E200" s="323"/>
      <c r="F200" s="334">
        <v>55789.644549999997</v>
      </c>
      <c r="G200" s="334">
        <v>55044.484400000001</v>
      </c>
      <c r="H200" s="334">
        <v>62598.042950000003</v>
      </c>
      <c r="I200" s="323"/>
      <c r="J200" s="324">
        <v>2</v>
      </c>
      <c r="K200" s="324">
        <v>2</v>
      </c>
      <c r="L200" s="324">
        <v>2</v>
      </c>
      <c r="M200" s="323"/>
      <c r="N200" s="325" t="s">
        <v>223</v>
      </c>
      <c r="O200" s="323"/>
      <c r="P200" s="326" t="s">
        <v>180</v>
      </c>
      <c r="Q200" s="327"/>
      <c r="R200" s="320">
        <v>111579.28909999999</v>
      </c>
      <c r="S200" s="320">
        <v>110088.9688</v>
      </c>
      <c r="T200" s="320">
        <v>125196.08590000001</v>
      </c>
      <c r="U200" s="321">
        <v>346864.34380000003</v>
      </c>
      <c r="W200" s="329"/>
      <c r="X200" s="329"/>
    </row>
    <row r="201" spans="1:24" s="328" customFormat="1" ht="12" customHeight="1">
      <c r="A201" s="322" t="s">
        <v>173</v>
      </c>
      <c r="B201" s="205" t="s">
        <v>225</v>
      </c>
      <c r="C201" s="323">
        <v>3</v>
      </c>
      <c r="D201" s="205" t="s">
        <v>223</v>
      </c>
      <c r="E201" s="323"/>
      <c r="F201" s="334">
        <v>45496.765633333329</v>
      </c>
      <c r="G201" s="334">
        <v>43901.833333333336</v>
      </c>
      <c r="H201" s="334">
        <v>50984.369799999993</v>
      </c>
      <c r="I201" s="323"/>
      <c r="J201" s="324">
        <v>3</v>
      </c>
      <c r="K201" s="324">
        <v>3</v>
      </c>
      <c r="L201" s="324">
        <v>3</v>
      </c>
      <c r="M201" s="323"/>
      <c r="N201" s="325" t="s">
        <v>223</v>
      </c>
      <c r="O201" s="323"/>
      <c r="P201" s="326" t="s">
        <v>176</v>
      </c>
      <c r="Q201" s="327"/>
      <c r="R201" s="320">
        <v>136490.29689999999</v>
      </c>
      <c r="S201" s="320">
        <v>131705.5</v>
      </c>
      <c r="T201" s="320">
        <v>152953.10939999999</v>
      </c>
      <c r="U201" s="321">
        <v>421148.90629999992</v>
      </c>
      <c r="W201" s="329"/>
      <c r="X201" s="329"/>
    </row>
    <row r="202" spans="1:24" s="328" customFormat="1" ht="12" customHeight="1">
      <c r="A202" s="322" t="s">
        <v>173</v>
      </c>
      <c r="B202" s="205" t="s">
        <v>225</v>
      </c>
      <c r="C202" s="323">
        <v>3</v>
      </c>
      <c r="D202" s="205" t="s">
        <v>223</v>
      </c>
      <c r="E202" s="323"/>
      <c r="F202" s="334">
        <v>47925.244799999993</v>
      </c>
      <c r="G202" s="334">
        <v>47285.125</v>
      </c>
      <c r="H202" s="334">
        <v>54001.708333333336</v>
      </c>
      <c r="I202" s="323"/>
      <c r="J202" s="324">
        <v>3</v>
      </c>
      <c r="K202" s="324">
        <v>3</v>
      </c>
      <c r="L202" s="324">
        <v>3</v>
      </c>
      <c r="M202" s="323"/>
      <c r="N202" s="325" t="s">
        <v>223</v>
      </c>
      <c r="O202" s="323"/>
      <c r="P202" s="326" t="s">
        <v>181</v>
      </c>
      <c r="Q202" s="327"/>
      <c r="R202" s="320">
        <v>143775.73439999999</v>
      </c>
      <c r="S202" s="320">
        <v>141855.375</v>
      </c>
      <c r="T202" s="320">
        <v>162005.125</v>
      </c>
      <c r="U202" s="321">
        <v>447636.23439999996</v>
      </c>
      <c r="W202" s="329"/>
      <c r="X202" s="329"/>
    </row>
    <row r="203" spans="1:24" s="328" customFormat="1" ht="12" customHeight="1">
      <c r="A203" s="322" t="s">
        <v>173</v>
      </c>
      <c r="B203" s="205" t="s">
        <v>225</v>
      </c>
      <c r="C203" s="323">
        <v>3</v>
      </c>
      <c r="D203" s="205" t="s">
        <v>223</v>
      </c>
      <c r="E203" s="323"/>
      <c r="F203" s="334">
        <v>53522.515633333329</v>
      </c>
      <c r="G203" s="334">
        <v>52807.635433333337</v>
      </c>
      <c r="H203" s="334">
        <v>60365.604166666664</v>
      </c>
      <c r="I203" s="323"/>
      <c r="J203" s="324">
        <v>3</v>
      </c>
      <c r="K203" s="324">
        <v>3</v>
      </c>
      <c r="L203" s="324">
        <v>3</v>
      </c>
      <c r="M203" s="323"/>
      <c r="N203" s="325" t="s">
        <v>223</v>
      </c>
      <c r="O203" s="323"/>
      <c r="P203" s="326" t="s">
        <v>182</v>
      </c>
      <c r="Q203" s="327"/>
      <c r="R203" s="320">
        <v>160567.54689999999</v>
      </c>
      <c r="S203" s="320">
        <v>158422.9063</v>
      </c>
      <c r="T203" s="320">
        <v>181096.8125</v>
      </c>
      <c r="U203" s="321">
        <v>500087.26569999999</v>
      </c>
      <c r="W203" s="329"/>
      <c r="X203" s="329"/>
    </row>
    <row r="204" spans="1:24" s="328" customFormat="1" ht="12" customHeight="1">
      <c r="A204" s="322" t="s">
        <v>173</v>
      </c>
      <c r="B204" s="205" t="s">
        <v>225</v>
      </c>
      <c r="C204" s="323">
        <v>3</v>
      </c>
      <c r="D204" s="205" t="s">
        <v>223</v>
      </c>
      <c r="E204" s="323"/>
      <c r="F204" s="334">
        <v>73474.640599999999</v>
      </c>
      <c r="G204" s="334">
        <v>72496.781300000002</v>
      </c>
      <c r="H204" s="334">
        <v>82492.140599999999</v>
      </c>
      <c r="I204" s="323"/>
      <c r="J204" s="324">
        <v>1</v>
      </c>
      <c r="K204" s="324">
        <v>1</v>
      </c>
      <c r="L204" s="324">
        <v>1</v>
      </c>
      <c r="M204" s="323"/>
      <c r="N204" s="325" t="s">
        <v>223</v>
      </c>
      <c r="O204" s="323"/>
      <c r="P204" s="326" t="s">
        <v>183</v>
      </c>
      <c r="Q204" s="327"/>
      <c r="R204" s="320">
        <v>73474.640599999999</v>
      </c>
      <c r="S204" s="320">
        <v>72496.781300000002</v>
      </c>
      <c r="T204" s="320">
        <v>82492.140599999999</v>
      </c>
      <c r="U204" s="321">
        <v>228463.5625</v>
      </c>
      <c r="W204" s="329"/>
      <c r="X204" s="329"/>
    </row>
    <row r="205" spans="1:24" s="328" customFormat="1" ht="12" customHeight="1">
      <c r="A205" s="322" t="s">
        <v>173</v>
      </c>
      <c r="B205" s="205" t="s">
        <v>226</v>
      </c>
      <c r="C205" s="323">
        <v>3</v>
      </c>
      <c r="D205" s="205" t="s">
        <v>223</v>
      </c>
      <c r="E205" s="323"/>
      <c r="F205" s="334">
        <v>60549.441400000003</v>
      </c>
      <c r="G205" s="334">
        <v>59740.707000000002</v>
      </c>
      <c r="H205" s="334">
        <v>67966.625</v>
      </c>
      <c r="I205" s="323"/>
      <c r="J205" s="324">
        <v>1</v>
      </c>
      <c r="K205" s="324">
        <v>1</v>
      </c>
      <c r="L205" s="324">
        <v>1</v>
      </c>
      <c r="M205" s="323"/>
      <c r="N205" s="325" t="s">
        <v>223</v>
      </c>
      <c r="O205" s="323"/>
      <c r="P205" s="326" t="s">
        <v>176</v>
      </c>
      <c r="Q205" s="327"/>
      <c r="R205" s="320">
        <v>60549.441400000003</v>
      </c>
      <c r="S205" s="320">
        <v>59740.707000000002</v>
      </c>
      <c r="T205" s="320">
        <v>67966.625</v>
      </c>
      <c r="U205" s="321">
        <v>188256.77340000001</v>
      </c>
      <c r="W205" s="329"/>
      <c r="X205" s="329"/>
    </row>
    <row r="206" spans="1:24" s="328" customFormat="1" ht="12" customHeight="1">
      <c r="A206" s="322" t="s">
        <v>173</v>
      </c>
      <c r="B206" s="205" t="s">
        <v>227</v>
      </c>
      <c r="C206" s="323">
        <v>3</v>
      </c>
      <c r="D206" s="205" t="s">
        <v>223</v>
      </c>
      <c r="E206" s="323"/>
      <c r="F206" s="334">
        <v>40204.515599999999</v>
      </c>
      <c r="G206" s="334">
        <v>39667.519500000002</v>
      </c>
      <c r="H206" s="334">
        <v>45080.324200000003</v>
      </c>
      <c r="I206" s="323"/>
      <c r="J206" s="324">
        <v>1</v>
      </c>
      <c r="K206" s="324">
        <v>1</v>
      </c>
      <c r="L206" s="324">
        <v>1</v>
      </c>
      <c r="M206" s="323"/>
      <c r="N206" s="325" t="s">
        <v>223</v>
      </c>
      <c r="O206" s="323"/>
      <c r="P206" s="326" t="s">
        <v>176</v>
      </c>
      <c r="Q206" s="327"/>
      <c r="R206" s="320">
        <v>40204.515599999999</v>
      </c>
      <c r="S206" s="320">
        <v>39667.519500000002</v>
      </c>
      <c r="T206" s="320">
        <v>45080.324200000003</v>
      </c>
      <c r="U206" s="321">
        <v>124952.35930000001</v>
      </c>
      <c r="W206" s="329"/>
      <c r="X206" s="329"/>
    </row>
    <row r="207" spans="1:24" s="328" customFormat="1" ht="12" customHeight="1">
      <c r="A207" s="322" t="s">
        <v>173</v>
      </c>
      <c r="B207" s="205" t="s">
        <v>228</v>
      </c>
      <c r="C207" s="323">
        <v>3</v>
      </c>
      <c r="D207" s="205" t="s">
        <v>223</v>
      </c>
      <c r="E207" s="323"/>
      <c r="F207" s="334">
        <v>85340.164050000007</v>
      </c>
      <c r="G207" s="334">
        <v>53029.929700000001</v>
      </c>
      <c r="H207" s="334">
        <v>49699.718800000002</v>
      </c>
      <c r="I207" s="323"/>
      <c r="J207" s="324">
        <v>2</v>
      </c>
      <c r="K207" s="324">
        <v>2</v>
      </c>
      <c r="L207" s="324">
        <v>1</v>
      </c>
      <c r="M207" s="323"/>
      <c r="N207" s="325" t="s">
        <v>223</v>
      </c>
      <c r="O207" s="323"/>
      <c r="P207" s="326" t="s">
        <v>176</v>
      </c>
      <c r="Q207" s="327"/>
      <c r="R207" s="320">
        <v>170680.32810000001</v>
      </c>
      <c r="S207" s="320">
        <v>106059.8594</v>
      </c>
      <c r="T207" s="320">
        <v>49699.718800000002</v>
      </c>
      <c r="U207" s="321">
        <v>326439.90630000003</v>
      </c>
      <c r="W207" s="329"/>
      <c r="X207" s="329"/>
    </row>
    <row r="208" spans="1:24" s="328" customFormat="1" ht="12" customHeight="1">
      <c r="A208" s="322" t="s">
        <v>173</v>
      </c>
      <c r="B208" s="205" t="s">
        <v>229</v>
      </c>
      <c r="C208" s="323">
        <v>3</v>
      </c>
      <c r="D208" s="205" t="s">
        <v>223</v>
      </c>
      <c r="E208" s="323"/>
      <c r="F208" s="334">
        <v>59484.180555555555</v>
      </c>
      <c r="G208" s="334">
        <v>60186.993750000001</v>
      </c>
      <c r="H208" s="334">
        <v>76050.899999999994</v>
      </c>
      <c r="I208" s="323"/>
      <c r="J208" s="324">
        <v>9</v>
      </c>
      <c r="K208" s="324">
        <v>10</v>
      </c>
      <c r="L208" s="324">
        <v>10</v>
      </c>
      <c r="M208" s="323"/>
      <c r="N208" s="325" t="s">
        <v>223</v>
      </c>
      <c r="O208" s="323"/>
      <c r="P208" s="326" t="s">
        <v>176</v>
      </c>
      <c r="Q208" s="327"/>
      <c r="R208" s="320">
        <v>535357.625</v>
      </c>
      <c r="S208" s="320">
        <v>601869.9375</v>
      </c>
      <c r="T208" s="320">
        <v>760509</v>
      </c>
      <c r="U208" s="321">
        <v>1897736.5625</v>
      </c>
      <c r="W208" s="329"/>
      <c r="X208" s="329"/>
    </row>
    <row r="209" spans="1:24" s="328" customFormat="1" ht="12" customHeight="1">
      <c r="A209" s="322" t="s">
        <v>173</v>
      </c>
      <c r="B209" s="205" t="s">
        <v>229</v>
      </c>
      <c r="C209" s="323">
        <v>3</v>
      </c>
      <c r="D209" s="205" t="s">
        <v>223</v>
      </c>
      <c r="E209" s="323"/>
      <c r="F209" s="334">
        <v>61845.5</v>
      </c>
      <c r="G209" s="334">
        <v>61019.457000000002</v>
      </c>
      <c r="H209" s="334">
        <v>69424.531300000002</v>
      </c>
      <c r="I209" s="323"/>
      <c r="J209" s="324">
        <v>1</v>
      </c>
      <c r="K209" s="324">
        <v>1</v>
      </c>
      <c r="L209" s="324">
        <v>1</v>
      </c>
      <c r="M209" s="323"/>
      <c r="N209" s="325" t="s">
        <v>223</v>
      </c>
      <c r="O209" s="323"/>
      <c r="P209" s="326" t="s">
        <v>182</v>
      </c>
      <c r="Q209" s="327"/>
      <c r="R209" s="320">
        <v>61845.5</v>
      </c>
      <c r="S209" s="320">
        <v>61019.457000000002</v>
      </c>
      <c r="T209" s="320">
        <v>69424.531300000002</v>
      </c>
      <c r="U209" s="321">
        <v>192289.4883</v>
      </c>
      <c r="W209" s="329"/>
      <c r="X209" s="329"/>
    </row>
    <row r="210" spans="1:24" s="328" customFormat="1" ht="12" customHeight="1">
      <c r="A210" s="322" t="s">
        <v>173</v>
      </c>
      <c r="B210" s="205" t="s">
        <v>230</v>
      </c>
      <c r="C210" s="323">
        <v>3</v>
      </c>
      <c r="D210" s="205" t="s">
        <v>223</v>
      </c>
      <c r="E210" s="323"/>
      <c r="F210" s="334">
        <v>72832.552083333328</v>
      </c>
      <c r="G210" s="334">
        <v>71972.921883333329</v>
      </c>
      <c r="H210" s="334">
        <v>79118.098966666657</v>
      </c>
      <c r="I210" s="323"/>
      <c r="J210" s="324">
        <v>6</v>
      </c>
      <c r="K210" s="324">
        <v>6</v>
      </c>
      <c r="L210" s="324">
        <v>6</v>
      </c>
      <c r="M210" s="323"/>
      <c r="N210" s="325" t="s">
        <v>223</v>
      </c>
      <c r="O210" s="323"/>
      <c r="P210" s="326" t="s">
        <v>180</v>
      </c>
      <c r="Q210" s="327"/>
      <c r="R210" s="320">
        <v>436995.3125</v>
      </c>
      <c r="S210" s="320">
        <v>431837.53129999997</v>
      </c>
      <c r="T210" s="320">
        <v>474708.59379999992</v>
      </c>
      <c r="U210" s="321">
        <v>1343541.4375999998</v>
      </c>
      <c r="W210" s="329"/>
      <c r="X210" s="329"/>
    </row>
    <row r="211" spans="1:24" s="328" customFormat="1" ht="12" customHeight="1">
      <c r="A211" s="322" t="s">
        <v>173</v>
      </c>
      <c r="B211" s="205" t="s">
        <v>230</v>
      </c>
      <c r="C211" s="323">
        <v>3</v>
      </c>
      <c r="D211" s="205" t="s">
        <v>223</v>
      </c>
      <c r="E211" s="323"/>
      <c r="F211" s="334">
        <v>76408.335526315786</v>
      </c>
      <c r="G211" s="334">
        <v>76775.583333333328</v>
      </c>
      <c r="H211" s="334">
        <v>72155.494318181823</v>
      </c>
      <c r="I211" s="323"/>
      <c r="J211" s="324">
        <v>19</v>
      </c>
      <c r="K211" s="324">
        <v>18</v>
      </c>
      <c r="L211" s="324">
        <v>22</v>
      </c>
      <c r="M211" s="323"/>
      <c r="N211" s="325" t="s">
        <v>223</v>
      </c>
      <c r="O211" s="323"/>
      <c r="P211" s="326" t="s">
        <v>176</v>
      </c>
      <c r="Q211" s="327"/>
      <c r="R211" s="320">
        <v>1451758.375</v>
      </c>
      <c r="S211" s="320">
        <v>1381960.5</v>
      </c>
      <c r="T211" s="320">
        <v>1587420.875</v>
      </c>
      <c r="U211" s="321">
        <v>4421139.75</v>
      </c>
      <c r="W211" s="329"/>
      <c r="X211" s="329"/>
    </row>
    <row r="212" spans="1:24" s="328" customFormat="1" ht="12" customHeight="1">
      <c r="A212" s="322" t="s">
        <v>173</v>
      </c>
      <c r="B212" s="205" t="s">
        <v>230</v>
      </c>
      <c r="C212" s="323">
        <v>3</v>
      </c>
      <c r="D212" s="205" t="s">
        <v>223</v>
      </c>
      <c r="E212" s="323"/>
      <c r="F212" s="334">
        <v>69958.848966666657</v>
      </c>
      <c r="G212" s="334">
        <v>73395.203133333329</v>
      </c>
      <c r="H212" s="334">
        <v>94819.625</v>
      </c>
      <c r="I212" s="323"/>
      <c r="J212" s="324">
        <v>6</v>
      </c>
      <c r="K212" s="324">
        <v>6</v>
      </c>
      <c r="L212" s="324">
        <v>6</v>
      </c>
      <c r="M212" s="323"/>
      <c r="N212" s="325" t="s">
        <v>223</v>
      </c>
      <c r="O212" s="323"/>
      <c r="P212" s="326" t="s">
        <v>181</v>
      </c>
      <c r="Q212" s="327"/>
      <c r="R212" s="320">
        <v>419753.09379999992</v>
      </c>
      <c r="S212" s="320">
        <v>440371.21879999997</v>
      </c>
      <c r="T212" s="320">
        <v>568917.75</v>
      </c>
      <c r="U212" s="321">
        <v>1429042.0625999998</v>
      </c>
      <c r="W212" s="329"/>
      <c r="X212" s="329"/>
    </row>
    <row r="213" spans="1:24" s="328" customFormat="1" ht="12" customHeight="1">
      <c r="A213" s="322" t="s">
        <v>173</v>
      </c>
      <c r="B213" s="205" t="s">
        <v>230</v>
      </c>
      <c r="C213" s="323">
        <v>3</v>
      </c>
      <c r="D213" s="205" t="s">
        <v>223</v>
      </c>
      <c r="E213" s="323"/>
      <c r="F213" s="334">
        <v>84565.1484375</v>
      </c>
      <c r="G213" s="334">
        <v>83435.6484375</v>
      </c>
      <c r="H213" s="334">
        <v>94727.953125</v>
      </c>
      <c r="I213" s="323"/>
      <c r="J213" s="324">
        <v>8</v>
      </c>
      <c r="K213" s="324">
        <v>8</v>
      </c>
      <c r="L213" s="324">
        <v>8</v>
      </c>
      <c r="M213" s="323"/>
      <c r="N213" s="325" t="s">
        <v>223</v>
      </c>
      <c r="O213" s="323"/>
      <c r="P213" s="326" t="s">
        <v>182</v>
      </c>
      <c r="Q213" s="327"/>
      <c r="R213" s="320">
        <v>676521.1875</v>
      </c>
      <c r="S213" s="320">
        <v>667485.1875</v>
      </c>
      <c r="T213" s="320">
        <v>757823.625</v>
      </c>
      <c r="U213" s="321">
        <v>2101830</v>
      </c>
      <c r="W213" s="329"/>
      <c r="X213" s="329"/>
    </row>
    <row r="214" spans="1:24" s="328" customFormat="1" ht="12" customHeight="1">
      <c r="A214" s="322" t="s">
        <v>173</v>
      </c>
      <c r="B214" s="205" t="s">
        <v>230</v>
      </c>
      <c r="C214" s="323">
        <v>3</v>
      </c>
      <c r="D214" s="205" t="s">
        <v>223</v>
      </c>
      <c r="E214" s="323"/>
      <c r="F214" s="334">
        <v>81011.020833333328</v>
      </c>
      <c r="G214" s="334">
        <v>80268.479166666672</v>
      </c>
      <c r="H214" s="334">
        <v>91339.656266666658</v>
      </c>
      <c r="I214" s="323"/>
      <c r="J214" s="324">
        <v>3</v>
      </c>
      <c r="K214" s="324">
        <v>3</v>
      </c>
      <c r="L214" s="324">
        <v>3</v>
      </c>
      <c r="M214" s="323"/>
      <c r="N214" s="325" t="s">
        <v>223</v>
      </c>
      <c r="O214" s="323"/>
      <c r="P214" s="326" t="s">
        <v>183</v>
      </c>
      <c r="Q214" s="327"/>
      <c r="R214" s="320">
        <v>243033.0625</v>
      </c>
      <c r="S214" s="320">
        <v>240805.4375</v>
      </c>
      <c r="T214" s="320">
        <v>274018.96879999997</v>
      </c>
      <c r="U214" s="321">
        <v>757857.46879999992</v>
      </c>
      <c r="W214" s="329"/>
      <c r="X214" s="329"/>
    </row>
    <row r="215" spans="1:24" s="328" customFormat="1" ht="12" customHeight="1">
      <c r="A215" s="322" t="s">
        <v>173</v>
      </c>
      <c r="B215" s="205" t="s">
        <v>230</v>
      </c>
      <c r="C215" s="323">
        <v>3</v>
      </c>
      <c r="D215" s="205" t="s">
        <v>223</v>
      </c>
      <c r="E215" s="323"/>
      <c r="F215" s="334">
        <v>77164.484400000001</v>
      </c>
      <c r="G215" s="334">
        <v>76133.828099999999</v>
      </c>
      <c r="H215" s="334">
        <v>89642.0625</v>
      </c>
      <c r="I215" s="323"/>
      <c r="J215" s="324">
        <v>1</v>
      </c>
      <c r="K215" s="324">
        <v>1</v>
      </c>
      <c r="L215" s="324">
        <v>1</v>
      </c>
      <c r="M215" s="323"/>
      <c r="N215" s="325" t="s">
        <v>223</v>
      </c>
      <c r="O215" s="323"/>
      <c r="P215" s="326" t="s">
        <v>188</v>
      </c>
      <c r="Q215" s="327"/>
      <c r="R215" s="320">
        <v>77164.484400000001</v>
      </c>
      <c r="S215" s="320">
        <v>76133.828099999999</v>
      </c>
      <c r="T215" s="320">
        <v>89642.0625</v>
      </c>
      <c r="U215" s="321">
        <v>242940.375</v>
      </c>
      <c r="W215" s="329"/>
      <c r="X215" s="329"/>
    </row>
    <row r="216" spans="1:24" s="328" customFormat="1" ht="12" customHeight="1">
      <c r="A216" s="322" t="s">
        <v>173</v>
      </c>
      <c r="B216" s="205" t="s">
        <v>230</v>
      </c>
      <c r="C216" s="323">
        <v>3</v>
      </c>
      <c r="D216" s="205" t="s">
        <v>223</v>
      </c>
      <c r="E216" s="323"/>
      <c r="F216" s="334">
        <v>84781.414099999995</v>
      </c>
      <c r="G216" s="334">
        <v>83649.023400000005</v>
      </c>
      <c r="H216" s="334">
        <v>95190.882800000007</v>
      </c>
      <c r="I216" s="323"/>
      <c r="J216" s="324">
        <v>1</v>
      </c>
      <c r="K216" s="324">
        <v>1</v>
      </c>
      <c r="L216" s="324">
        <v>1</v>
      </c>
      <c r="M216" s="323"/>
      <c r="N216" s="325" t="s">
        <v>223</v>
      </c>
      <c r="O216" s="323"/>
      <c r="P216" s="326" t="s">
        <v>200</v>
      </c>
      <c r="Q216" s="327"/>
      <c r="R216" s="320">
        <v>84781.414099999995</v>
      </c>
      <c r="S216" s="320">
        <v>83649.023400000005</v>
      </c>
      <c r="T216" s="320">
        <v>95190.882800000007</v>
      </c>
      <c r="U216" s="321">
        <v>263621.32030000002</v>
      </c>
      <c r="W216" s="329"/>
      <c r="X216" s="329"/>
    </row>
    <row r="217" spans="1:24" s="328" customFormat="1" ht="12" customHeight="1">
      <c r="A217" s="322" t="s">
        <v>173</v>
      </c>
      <c r="B217" s="205" t="s">
        <v>231</v>
      </c>
      <c r="C217" s="323">
        <v>3</v>
      </c>
      <c r="D217" s="205" t="s">
        <v>223</v>
      </c>
      <c r="E217" s="323"/>
      <c r="F217" s="334">
        <v>89387.318759999995</v>
      </c>
      <c r="G217" s="334">
        <v>88925.416666666672</v>
      </c>
      <c r="H217" s="334">
        <v>91655.260416666672</v>
      </c>
      <c r="I217" s="323"/>
      <c r="J217" s="324">
        <v>5</v>
      </c>
      <c r="K217" s="324">
        <v>6</v>
      </c>
      <c r="L217" s="324">
        <v>6</v>
      </c>
      <c r="M217" s="323"/>
      <c r="N217" s="325" t="s">
        <v>223</v>
      </c>
      <c r="O217" s="323"/>
      <c r="P217" s="326" t="s">
        <v>176</v>
      </c>
      <c r="Q217" s="327"/>
      <c r="R217" s="320">
        <v>446936.59379999997</v>
      </c>
      <c r="S217" s="320">
        <v>533552.5</v>
      </c>
      <c r="T217" s="320">
        <v>549931.5625</v>
      </c>
      <c r="U217" s="321">
        <v>1530420.6562999999</v>
      </c>
      <c r="W217" s="329"/>
      <c r="X217" s="329"/>
    </row>
    <row r="218" spans="1:24" s="328" customFormat="1" ht="12" customHeight="1">
      <c r="A218" s="322" t="s">
        <v>173</v>
      </c>
      <c r="B218" s="205" t="s">
        <v>231</v>
      </c>
      <c r="C218" s="323">
        <v>3</v>
      </c>
      <c r="D218" s="205" t="s">
        <v>223</v>
      </c>
      <c r="E218" s="323"/>
      <c r="F218" s="334">
        <v>94188.656300000002</v>
      </c>
      <c r="G218" s="334">
        <v>89475.226599999995</v>
      </c>
      <c r="H218" s="334">
        <v>104848.53909999999</v>
      </c>
      <c r="I218" s="323"/>
      <c r="J218" s="324">
        <v>1</v>
      </c>
      <c r="K218" s="324">
        <v>1</v>
      </c>
      <c r="L218" s="324">
        <v>1</v>
      </c>
      <c r="M218" s="323"/>
      <c r="N218" s="325" t="s">
        <v>223</v>
      </c>
      <c r="O218" s="323"/>
      <c r="P218" s="326" t="s">
        <v>182</v>
      </c>
      <c r="Q218" s="327"/>
      <c r="R218" s="320">
        <v>94188.656300000002</v>
      </c>
      <c r="S218" s="320">
        <v>89475.226599999995</v>
      </c>
      <c r="T218" s="320">
        <v>104848.53909999999</v>
      </c>
      <c r="U218" s="321">
        <v>288512.42200000002</v>
      </c>
      <c r="W218" s="329"/>
      <c r="X218" s="329"/>
    </row>
    <row r="219" spans="1:24" s="328" customFormat="1" ht="12" customHeight="1">
      <c r="A219" s="322" t="s">
        <v>173</v>
      </c>
      <c r="B219" s="205" t="s">
        <v>231</v>
      </c>
      <c r="C219" s="323">
        <v>3</v>
      </c>
      <c r="D219" s="205" t="s">
        <v>223</v>
      </c>
      <c r="E219" s="323"/>
      <c r="F219" s="334">
        <v>123609.1563</v>
      </c>
      <c r="G219" s="334">
        <v>121958.1563</v>
      </c>
      <c r="H219" s="334">
        <v>137824.92189999999</v>
      </c>
      <c r="I219" s="323"/>
      <c r="J219" s="324">
        <v>1</v>
      </c>
      <c r="K219" s="324">
        <v>1</v>
      </c>
      <c r="L219" s="324">
        <v>1</v>
      </c>
      <c r="M219" s="323"/>
      <c r="N219" s="325" t="s">
        <v>223</v>
      </c>
      <c r="O219" s="323"/>
      <c r="P219" s="326" t="s">
        <v>183</v>
      </c>
      <c r="Q219" s="327"/>
      <c r="R219" s="320">
        <v>123609.1563</v>
      </c>
      <c r="S219" s="320">
        <v>121958.1563</v>
      </c>
      <c r="T219" s="320">
        <v>137824.92189999999</v>
      </c>
      <c r="U219" s="321">
        <v>383392.23450000002</v>
      </c>
      <c r="W219" s="329"/>
      <c r="X219" s="329"/>
    </row>
    <row r="220" spans="1:24" s="328" customFormat="1" ht="12" customHeight="1">
      <c r="A220" s="322" t="s">
        <v>173</v>
      </c>
      <c r="B220" s="205" t="s">
        <v>232</v>
      </c>
      <c r="C220" s="323">
        <v>3</v>
      </c>
      <c r="D220" s="205" t="s">
        <v>223</v>
      </c>
      <c r="E220" s="323"/>
      <c r="F220" s="334">
        <v>110003.11719999999</v>
      </c>
      <c r="G220" s="334">
        <v>108533.85159999999</v>
      </c>
      <c r="H220" s="334">
        <v>122699.08590000001</v>
      </c>
      <c r="I220" s="323"/>
      <c r="J220" s="324">
        <v>1</v>
      </c>
      <c r="K220" s="324">
        <v>1</v>
      </c>
      <c r="L220" s="324">
        <v>1</v>
      </c>
      <c r="M220" s="323"/>
      <c r="N220" s="325" t="s">
        <v>223</v>
      </c>
      <c r="O220" s="323"/>
      <c r="P220" s="326" t="s">
        <v>176</v>
      </c>
      <c r="Q220" s="327"/>
      <c r="R220" s="320">
        <v>110003.11719999999</v>
      </c>
      <c r="S220" s="320">
        <v>108533.85159999999</v>
      </c>
      <c r="T220" s="320">
        <v>122699.08590000001</v>
      </c>
      <c r="U220" s="321">
        <v>341236.05469999998</v>
      </c>
      <c r="W220" s="329"/>
      <c r="X220" s="329"/>
    </row>
    <row r="221" spans="1:24" s="328" customFormat="1" ht="12" customHeight="1">
      <c r="A221" s="322" t="s">
        <v>173</v>
      </c>
      <c r="B221" s="205" t="s">
        <v>232</v>
      </c>
      <c r="C221" s="323">
        <v>3</v>
      </c>
      <c r="D221" s="205" t="s">
        <v>223</v>
      </c>
      <c r="E221" s="323"/>
      <c r="F221" s="334">
        <v>117222.7969</v>
      </c>
      <c r="G221" s="334">
        <v>115996.59375</v>
      </c>
      <c r="H221" s="334">
        <v>132059.67189999999</v>
      </c>
      <c r="I221" s="323"/>
      <c r="J221" s="324">
        <v>2</v>
      </c>
      <c r="K221" s="324">
        <v>2</v>
      </c>
      <c r="L221" s="324">
        <v>2</v>
      </c>
      <c r="M221" s="323"/>
      <c r="N221" s="325" t="s">
        <v>223</v>
      </c>
      <c r="O221" s="323"/>
      <c r="P221" s="326" t="s">
        <v>182</v>
      </c>
      <c r="Q221" s="327"/>
      <c r="R221" s="320">
        <v>234445.5938</v>
      </c>
      <c r="S221" s="320">
        <v>231993.1875</v>
      </c>
      <c r="T221" s="320">
        <v>264119.34379999997</v>
      </c>
      <c r="U221" s="321">
        <v>730558.12510000006</v>
      </c>
      <c r="W221" s="329"/>
      <c r="X221" s="329"/>
    </row>
    <row r="222" spans="1:24" s="328" customFormat="1" ht="12" customHeight="1">
      <c r="A222" s="322" t="s">
        <v>173</v>
      </c>
      <c r="B222" s="205" t="s">
        <v>233</v>
      </c>
      <c r="C222" s="323">
        <v>3</v>
      </c>
      <c r="D222" s="205" t="s">
        <v>223</v>
      </c>
      <c r="E222" s="323"/>
      <c r="F222" s="334">
        <v>84912.5677</v>
      </c>
      <c r="G222" s="334">
        <v>83899.218766666672</v>
      </c>
      <c r="H222" s="334">
        <v>95486.0625</v>
      </c>
      <c r="I222" s="323"/>
      <c r="J222" s="324">
        <v>3</v>
      </c>
      <c r="K222" s="324">
        <v>3</v>
      </c>
      <c r="L222" s="324">
        <v>3</v>
      </c>
      <c r="M222" s="323"/>
      <c r="N222" s="325" t="s">
        <v>223</v>
      </c>
      <c r="O222" s="323"/>
      <c r="P222" s="326" t="s">
        <v>180</v>
      </c>
      <c r="Q222" s="327"/>
      <c r="R222" s="320">
        <v>254737.70309999998</v>
      </c>
      <c r="S222" s="320">
        <v>251697.65630000003</v>
      </c>
      <c r="T222" s="320">
        <v>286458.1875</v>
      </c>
      <c r="U222" s="321">
        <v>792893.54689999996</v>
      </c>
      <c r="W222" s="329"/>
      <c r="X222" s="329"/>
    </row>
    <row r="223" spans="1:24" s="328" customFormat="1" ht="12" customHeight="1">
      <c r="A223" s="322" t="s">
        <v>173</v>
      </c>
      <c r="B223" s="205" t="s">
        <v>233</v>
      </c>
      <c r="C223" s="323">
        <v>3</v>
      </c>
      <c r="D223" s="205" t="s">
        <v>223</v>
      </c>
      <c r="E223" s="323"/>
      <c r="F223" s="334">
        <v>92619.66876</v>
      </c>
      <c r="G223" s="334">
        <v>91382.587499999994</v>
      </c>
      <c r="H223" s="334">
        <v>104020.21249999999</v>
      </c>
      <c r="I223" s="323"/>
      <c r="J223" s="324">
        <v>5</v>
      </c>
      <c r="K223" s="324">
        <v>5</v>
      </c>
      <c r="L223" s="324">
        <v>5</v>
      </c>
      <c r="M223" s="323"/>
      <c r="N223" s="325" t="s">
        <v>223</v>
      </c>
      <c r="O223" s="323"/>
      <c r="P223" s="326" t="s">
        <v>176</v>
      </c>
      <c r="Q223" s="327"/>
      <c r="R223" s="320">
        <v>463098.34380000003</v>
      </c>
      <c r="S223" s="320">
        <v>456912.9375</v>
      </c>
      <c r="T223" s="320">
        <v>520101.0625</v>
      </c>
      <c r="U223" s="321">
        <v>1440112.3437999999</v>
      </c>
      <c r="W223" s="329"/>
      <c r="X223" s="329"/>
    </row>
    <row r="224" spans="1:24" s="328" customFormat="1" ht="12" customHeight="1">
      <c r="A224" s="322" t="s">
        <v>173</v>
      </c>
      <c r="B224" s="205" t="s">
        <v>233</v>
      </c>
      <c r="C224" s="323">
        <v>3</v>
      </c>
      <c r="D224" s="205" t="s">
        <v>223</v>
      </c>
      <c r="E224" s="323"/>
      <c r="F224" s="334">
        <v>105196.3281</v>
      </c>
      <c r="G224" s="334">
        <v>104153.6406</v>
      </c>
      <c r="H224" s="334">
        <v>118566.63280000001</v>
      </c>
      <c r="I224" s="323"/>
      <c r="J224" s="324">
        <v>1</v>
      </c>
      <c r="K224" s="324">
        <v>1</v>
      </c>
      <c r="L224" s="324">
        <v>1</v>
      </c>
      <c r="M224" s="323"/>
      <c r="N224" s="325" t="s">
        <v>223</v>
      </c>
      <c r="O224" s="323"/>
      <c r="P224" s="326" t="s">
        <v>181</v>
      </c>
      <c r="Q224" s="327"/>
      <c r="R224" s="320">
        <v>105196.3281</v>
      </c>
      <c r="S224" s="320">
        <v>104153.6406</v>
      </c>
      <c r="T224" s="320">
        <v>118566.63280000001</v>
      </c>
      <c r="U224" s="321">
        <v>327916.60149999999</v>
      </c>
      <c r="W224" s="329"/>
      <c r="X224" s="329"/>
    </row>
    <row r="225" spans="1:24" s="328" customFormat="1" ht="12" customHeight="1">
      <c r="A225" s="322" t="s">
        <v>173</v>
      </c>
      <c r="B225" s="205" t="s">
        <v>233</v>
      </c>
      <c r="C225" s="323">
        <v>3</v>
      </c>
      <c r="D225" s="205" t="s">
        <v>223</v>
      </c>
      <c r="E225" s="323"/>
      <c r="F225" s="334">
        <v>132892.72916666666</v>
      </c>
      <c r="G225" s="334">
        <v>101779.35416666667</v>
      </c>
      <c r="H225" s="334">
        <v>123706.1875</v>
      </c>
      <c r="I225" s="323"/>
      <c r="J225" s="324">
        <v>3</v>
      </c>
      <c r="K225" s="324">
        <v>3</v>
      </c>
      <c r="L225" s="324">
        <v>2</v>
      </c>
      <c r="M225" s="323"/>
      <c r="N225" s="325" t="s">
        <v>223</v>
      </c>
      <c r="O225" s="323"/>
      <c r="P225" s="326" t="s">
        <v>182</v>
      </c>
      <c r="Q225" s="327"/>
      <c r="R225" s="320">
        <v>398678.1875</v>
      </c>
      <c r="S225" s="320">
        <v>305338.0625</v>
      </c>
      <c r="T225" s="320">
        <v>247412.375</v>
      </c>
      <c r="U225" s="321">
        <v>951428.625</v>
      </c>
      <c r="W225" s="329"/>
      <c r="X225" s="329"/>
    </row>
    <row r="226" spans="1:24" s="328" customFormat="1" ht="12" customHeight="1">
      <c r="A226" s="322" t="s">
        <v>173</v>
      </c>
      <c r="B226" s="205" t="s">
        <v>233</v>
      </c>
      <c r="C226" s="323">
        <v>3</v>
      </c>
      <c r="D226" s="205" t="s">
        <v>223</v>
      </c>
      <c r="E226" s="323"/>
      <c r="F226" s="334">
        <v>107767.2344</v>
      </c>
      <c r="G226" s="334">
        <v>106327.83590000001</v>
      </c>
      <c r="H226" s="334">
        <v>121045.52340000001</v>
      </c>
      <c r="I226" s="323"/>
      <c r="J226" s="324">
        <v>1</v>
      </c>
      <c r="K226" s="324">
        <v>1</v>
      </c>
      <c r="L226" s="324">
        <v>1</v>
      </c>
      <c r="M226" s="323"/>
      <c r="N226" s="325" t="s">
        <v>223</v>
      </c>
      <c r="O226" s="323"/>
      <c r="P226" s="326" t="s">
        <v>183</v>
      </c>
      <c r="Q226" s="327"/>
      <c r="R226" s="320">
        <v>107767.2344</v>
      </c>
      <c r="S226" s="320">
        <v>106327.83590000001</v>
      </c>
      <c r="T226" s="320">
        <v>121045.52340000001</v>
      </c>
      <c r="U226" s="321">
        <v>335140.59370000003</v>
      </c>
      <c r="W226" s="329"/>
      <c r="X226" s="329"/>
    </row>
    <row r="227" spans="1:24" s="328" customFormat="1" ht="12" customHeight="1">
      <c r="A227" s="322" t="s">
        <v>173</v>
      </c>
      <c r="B227" s="205" t="s">
        <v>234</v>
      </c>
      <c r="C227" s="323">
        <v>3</v>
      </c>
      <c r="D227" s="205" t="s">
        <v>223</v>
      </c>
      <c r="E227" s="323"/>
      <c r="F227" s="334">
        <v>124547.0469</v>
      </c>
      <c r="G227" s="334">
        <v>122883.52344999999</v>
      </c>
      <c r="H227" s="334">
        <v>139917.54689999999</v>
      </c>
      <c r="I227" s="323"/>
      <c r="J227" s="324">
        <v>2</v>
      </c>
      <c r="K227" s="324">
        <v>2</v>
      </c>
      <c r="L227" s="324">
        <v>2</v>
      </c>
      <c r="M227" s="323"/>
      <c r="N227" s="325" t="s">
        <v>223</v>
      </c>
      <c r="O227" s="323"/>
      <c r="P227" s="326" t="s">
        <v>176</v>
      </c>
      <c r="Q227" s="327"/>
      <c r="R227" s="320">
        <v>249094.0938</v>
      </c>
      <c r="S227" s="320">
        <v>245767.04689999999</v>
      </c>
      <c r="T227" s="320">
        <v>279835.09379999997</v>
      </c>
      <c r="U227" s="321">
        <v>774696.23450000002</v>
      </c>
      <c r="W227" s="329"/>
      <c r="X227" s="329"/>
    </row>
    <row r="228" spans="1:24" s="328" customFormat="1" ht="12" customHeight="1">
      <c r="A228" s="322" t="s">
        <v>173</v>
      </c>
      <c r="B228" s="205" t="s">
        <v>234</v>
      </c>
      <c r="C228" s="323">
        <v>3</v>
      </c>
      <c r="D228" s="205" t="s">
        <v>223</v>
      </c>
      <c r="E228" s="323"/>
      <c r="F228" s="334">
        <v>45635.335899999998</v>
      </c>
      <c r="G228" s="334">
        <v>67004.765650000001</v>
      </c>
      <c r="H228" s="334">
        <v>122979.36719999999</v>
      </c>
      <c r="I228" s="323"/>
      <c r="J228" s="324">
        <v>1</v>
      </c>
      <c r="K228" s="324">
        <v>2</v>
      </c>
      <c r="L228" s="324">
        <v>2</v>
      </c>
      <c r="M228" s="323"/>
      <c r="N228" s="325" t="s">
        <v>223</v>
      </c>
      <c r="O228" s="323"/>
      <c r="P228" s="326" t="s">
        <v>182</v>
      </c>
      <c r="Q228" s="327"/>
      <c r="R228" s="320">
        <v>45635.335899999998</v>
      </c>
      <c r="S228" s="320">
        <v>134009.5313</v>
      </c>
      <c r="T228" s="320">
        <v>245958.73439999999</v>
      </c>
      <c r="U228" s="321">
        <v>425603.60159999999</v>
      </c>
      <c r="W228" s="329"/>
      <c r="X228" s="329"/>
    </row>
    <row r="229" spans="1:24" s="328" customFormat="1" ht="12" customHeight="1">
      <c r="A229" s="322" t="s">
        <v>173</v>
      </c>
      <c r="B229" s="205" t="s">
        <v>235</v>
      </c>
      <c r="C229" s="323">
        <v>3</v>
      </c>
      <c r="D229" s="205" t="s">
        <v>223</v>
      </c>
      <c r="E229" s="323"/>
      <c r="F229" s="334">
        <v>139983.29689999999</v>
      </c>
      <c r="G229" s="334">
        <v>139050.98439999999</v>
      </c>
      <c r="H229" s="334">
        <v>158343.6875</v>
      </c>
      <c r="I229" s="323"/>
      <c r="J229" s="324">
        <v>1</v>
      </c>
      <c r="K229" s="324">
        <v>1</v>
      </c>
      <c r="L229" s="324">
        <v>1</v>
      </c>
      <c r="M229" s="323"/>
      <c r="N229" s="325" t="s">
        <v>223</v>
      </c>
      <c r="O229" s="323"/>
      <c r="P229" s="326" t="s">
        <v>176</v>
      </c>
      <c r="Q229" s="327"/>
      <c r="R229" s="320">
        <v>139983.29689999999</v>
      </c>
      <c r="S229" s="320">
        <v>139050.98439999999</v>
      </c>
      <c r="T229" s="320">
        <v>158343.6875</v>
      </c>
      <c r="U229" s="321">
        <v>437377.96879999997</v>
      </c>
      <c r="W229" s="329"/>
      <c r="X229" s="329"/>
    </row>
    <row r="230" spans="1:24" s="328" customFormat="1" ht="12" customHeight="1">
      <c r="A230" s="322" t="s">
        <v>173</v>
      </c>
      <c r="B230" s="205" t="s">
        <v>236</v>
      </c>
      <c r="C230" s="323">
        <v>3</v>
      </c>
      <c r="D230" s="205" t="s">
        <v>223</v>
      </c>
      <c r="E230" s="323"/>
      <c r="F230" s="334">
        <v>68115.820300000007</v>
      </c>
      <c r="G230" s="334">
        <v>67206.023400000005</v>
      </c>
      <c r="H230" s="334">
        <v>76478.117199999993</v>
      </c>
      <c r="I230" s="323"/>
      <c r="J230" s="324">
        <v>1</v>
      </c>
      <c r="K230" s="324">
        <v>1</v>
      </c>
      <c r="L230" s="324">
        <v>1</v>
      </c>
      <c r="M230" s="323"/>
      <c r="N230" s="325" t="s">
        <v>223</v>
      </c>
      <c r="O230" s="323"/>
      <c r="P230" s="326" t="s">
        <v>176</v>
      </c>
      <c r="Q230" s="327"/>
      <c r="R230" s="320">
        <v>68115.820300000007</v>
      </c>
      <c r="S230" s="320">
        <v>67206.023400000005</v>
      </c>
      <c r="T230" s="320">
        <v>76478.117199999993</v>
      </c>
      <c r="U230" s="321">
        <v>211799.96090000001</v>
      </c>
      <c r="W230" s="329"/>
      <c r="X230" s="329"/>
    </row>
    <row r="231" spans="1:24" s="328" customFormat="1" ht="12" customHeight="1">
      <c r="A231" s="322" t="s">
        <v>173</v>
      </c>
      <c r="B231" s="205" t="s">
        <v>237</v>
      </c>
      <c r="C231" s="323">
        <v>3</v>
      </c>
      <c r="D231" s="205" t="s">
        <v>223</v>
      </c>
      <c r="E231" s="323"/>
      <c r="F231" s="334">
        <v>68830.046900000001</v>
      </c>
      <c r="G231" s="334">
        <v>67910.710900000005</v>
      </c>
      <c r="H231" s="334">
        <v>77281.523400000005</v>
      </c>
      <c r="I231" s="323"/>
      <c r="J231" s="324">
        <v>1</v>
      </c>
      <c r="K231" s="324">
        <v>1</v>
      </c>
      <c r="L231" s="324">
        <v>1</v>
      </c>
      <c r="M231" s="323"/>
      <c r="N231" s="325" t="s">
        <v>223</v>
      </c>
      <c r="O231" s="323"/>
      <c r="P231" s="326" t="s">
        <v>176</v>
      </c>
      <c r="Q231" s="327"/>
      <c r="R231" s="320">
        <v>68830.046900000001</v>
      </c>
      <c r="S231" s="320">
        <v>67910.710900000005</v>
      </c>
      <c r="T231" s="320">
        <v>77281.523400000005</v>
      </c>
      <c r="U231" s="321">
        <v>214022.28120000003</v>
      </c>
      <c r="W231" s="329"/>
      <c r="X231" s="329"/>
    </row>
    <row r="232" spans="1:24" s="328" customFormat="1" ht="12" customHeight="1">
      <c r="A232" s="322" t="s">
        <v>173</v>
      </c>
      <c r="B232" s="205" t="s">
        <v>238</v>
      </c>
      <c r="C232" s="323">
        <v>3</v>
      </c>
      <c r="D232" s="205" t="s">
        <v>223</v>
      </c>
      <c r="E232" s="323"/>
      <c r="F232" s="334">
        <v>104134.77083333333</v>
      </c>
      <c r="G232" s="334">
        <v>102922.70833333333</v>
      </c>
      <c r="H232" s="334">
        <v>133723.14064999999</v>
      </c>
      <c r="I232" s="323"/>
      <c r="J232" s="324">
        <v>3</v>
      </c>
      <c r="K232" s="324">
        <v>3</v>
      </c>
      <c r="L232" s="324">
        <v>2</v>
      </c>
      <c r="M232" s="323"/>
      <c r="N232" s="325" t="s">
        <v>223</v>
      </c>
      <c r="O232" s="323"/>
      <c r="P232" s="326" t="s">
        <v>180</v>
      </c>
      <c r="Q232" s="327"/>
      <c r="R232" s="320">
        <v>312404.3125</v>
      </c>
      <c r="S232" s="320">
        <v>308768.125</v>
      </c>
      <c r="T232" s="320">
        <v>267446.28129999997</v>
      </c>
      <c r="U232" s="321">
        <v>888618.71879999992</v>
      </c>
      <c r="W232" s="329"/>
      <c r="X232" s="329"/>
    </row>
    <row r="233" spans="1:24" s="328" customFormat="1" ht="12" customHeight="1">
      <c r="A233" s="322" t="s">
        <v>173</v>
      </c>
      <c r="B233" s="205" t="s">
        <v>239</v>
      </c>
      <c r="C233" s="323">
        <v>3</v>
      </c>
      <c r="D233" s="205" t="s">
        <v>223</v>
      </c>
      <c r="E233" s="323"/>
      <c r="F233" s="334">
        <v>103824.47916666667</v>
      </c>
      <c r="G233" s="334">
        <v>102437.73959999999</v>
      </c>
      <c r="H233" s="334">
        <v>116691.76043333333</v>
      </c>
      <c r="I233" s="323"/>
      <c r="J233" s="324">
        <v>3</v>
      </c>
      <c r="K233" s="324">
        <v>3</v>
      </c>
      <c r="L233" s="324">
        <v>3</v>
      </c>
      <c r="M233" s="323"/>
      <c r="N233" s="325" t="s">
        <v>223</v>
      </c>
      <c r="O233" s="323"/>
      <c r="P233" s="326" t="s">
        <v>181</v>
      </c>
      <c r="Q233" s="327"/>
      <c r="R233" s="320">
        <v>311473.4375</v>
      </c>
      <c r="S233" s="320">
        <v>307313.21879999997</v>
      </c>
      <c r="T233" s="320">
        <v>350075.28129999997</v>
      </c>
      <c r="U233" s="321">
        <v>968861.93759999983</v>
      </c>
      <c r="W233" s="329"/>
      <c r="X233" s="329"/>
    </row>
    <row r="234" spans="1:24" s="328" customFormat="1" ht="12" customHeight="1">
      <c r="A234" s="322" t="s">
        <v>173</v>
      </c>
      <c r="B234" s="205" t="s">
        <v>239</v>
      </c>
      <c r="C234" s="323">
        <v>3</v>
      </c>
      <c r="D234" s="205" t="s">
        <v>223</v>
      </c>
      <c r="E234" s="323"/>
      <c r="F234" s="334">
        <v>190398.0625</v>
      </c>
      <c r="G234" s="334">
        <v>187854.98439999999</v>
      </c>
      <c r="H234" s="334">
        <v>213974.8125</v>
      </c>
      <c r="I234" s="323"/>
      <c r="J234" s="324">
        <v>1</v>
      </c>
      <c r="K234" s="324">
        <v>1</v>
      </c>
      <c r="L234" s="324">
        <v>1</v>
      </c>
      <c r="M234" s="323"/>
      <c r="N234" s="325" t="s">
        <v>223</v>
      </c>
      <c r="O234" s="323"/>
      <c r="P234" s="326" t="s">
        <v>182</v>
      </c>
      <c r="Q234" s="327"/>
      <c r="R234" s="320">
        <v>190398.0625</v>
      </c>
      <c r="S234" s="320">
        <v>187854.98439999999</v>
      </c>
      <c r="T234" s="320">
        <v>213974.8125</v>
      </c>
      <c r="U234" s="321">
        <v>592227.85939999996</v>
      </c>
      <c r="W234" s="329"/>
      <c r="X234" s="329"/>
    </row>
    <row r="235" spans="1:24" s="328" customFormat="1" ht="12" customHeight="1">
      <c r="A235" s="322" t="s">
        <v>173</v>
      </c>
      <c r="B235" s="205" t="s">
        <v>240</v>
      </c>
      <c r="C235" s="323">
        <v>3</v>
      </c>
      <c r="D235" s="205" t="s">
        <v>223</v>
      </c>
      <c r="E235" s="323"/>
      <c r="F235" s="334">
        <v>197717.04689999999</v>
      </c>
      <c r="G235" s="334">
        <v>195076.2188</v>
      </c>
      <c r="H235" s="334">
        <v>222205.75</v>
      </c>
      <c r="I235" s="323"/>
      <c r="J235" s="324">
        <v>1</v>
      </c>
      <c r="K235" s="324">
        <v>1</v>
      </c>
      <c r="L235" s="324">
        <v>1</v>
      </c>
      <c r="M235" s="323"/>
      <c r="N235" s="325" t="s">
        <v>223</v>
      </c>
      <c r="O235" s="323"/>
      <c r="P235" s="326" t="s">
        <v>176</v>
      </c>
      <c r="Q235" s="327"/>
      <c r="R235" s="320">
        <v>197717.04689999999</v>
      </c>
      <c r="S235" s="320">
        <v>195076.2188</v>
      </c>
      <c r="T235" s="320">
        <v>222205.75</v>
      </c>
      <c r="U235" s="321">
        <v>614999.01569999999</v>
      </c>
      <c r="W235" s="329"/>
      <c r="X235" s="329"/>
    </row>
    <row r="236" spans="1:24" s="328" customFormat="1" ht="12" customHeight="1">
      <c r="A236" s="322" t="s">
        <v>173</v>
      </c>
      <c r="B236" s="205" t="s">
        <v>241</v>
      </c>
      <c r="C236" s="323">
        <v>3</v>
      </c>
      <c r="D236" s="205" t="s">
        <v>223</v>
      </c>
      <c r="E236" s="323"/>
      <c r="F236" s="334">
        <v>167458.875</v>
      </c>
      <c r="G236" s="334">
        <v>165222.19793333331</v>
      </c>
      <c r="H236" s="334">
        <v>188202.8125</v>
      </c>
      <c r="I236" s="323"/>
      <c r="J236" s="324">
        <v>3</v>
      </c>
      <c r="K236" s="324">
        <v>3</v>
      </c>
      <c r="L236" s="324">
        <v>3</v>
      </c>
      <c r="M236" s="323"/>
      <c r="N236" s="325" t="s">
        <v>223</v>
      </c>
      <c r="O236" s="323"/>
      <c r="P236" s="326" t="s">
        <v>176</v>
      </c>
      <c r="Q236" s="327"/>
      <c r="R236" s="320">
        <v>502376.625</v>
      </c>
      <c r="S236" s="320">
        <v>495666.59379999992</v>
      </c>
      <c r="T236" s="320">
        <v>564608.4375</v>
      </c>
      <c r="U236" s="321">
        <v>1562651.6562999999</v>
      </c>
      <c r="W236" s="329"/>
      <c r="X236" s="329"/>
    </row>
    <row r="237" spans="1:24" s="328" customFormat="1" ht="12" customHeight="1">
      <c r="A237" s="322" t="s">
        <v>173</v>
      </c>
      <c r="B237" s="205" t="s">
        <v>242</v>
      </c>
      <c r="C237" s="323">
        <v>3</v>
      </c>
      <c r="D237" s="205" t="s">
        <v>223</v>
      </c>
      <c r="E237" s="323"/>
      <c r="F237" s="334">
        <v>218984.6875</v>
      </c>
      <c r="G237" s="334">
        <v>216059.79689999999</v>
      </c>
      <c r="H237" s="334">
        <v>107617.2969</v>
      </c>
      <c r="I237" s="323"/>
      <c r="J237" s="324">
        <v>1</v>
      </c>
      <c r="K237" s="324">
        <v>1</v>
      </c>
      <c r="L237" s="324">
        <v>2</v>
      </c>
      <c r="M237" s="323"/>
      <c r="N237" s="325" t="s">
        <v>223</v>
      </c>
      <c r="O237" s="323"/>
      <c r="P237" s="326" t="s">
        <v>176</v>
      </c>
      <c r="Q237" s="327"/>
      <c r="R237" s="320">
        <v>218984.6875</v>
      </c>
      <c r="S237" s="320">
        <v>216059.79689999999</v>
      </c>
      <c r="T237" s="320">
        <v>215234.5938</v>
      </c>
      <c r="U237" s="321">
        <v>650279.07819999999</v>
      </c>
      <c r="W237" s="329"/>
      <c r="X237" s="329"/>
    </row>
    <row r="238" spans="1:24" s="328" customFormat="1" ht="12" customHeight="1">
      <c r="A238" s="322" t="s">
        <v>173</v>
      </c>
      <c r="B238" s="205" t="s">
        <v>243</v>
      </c>
      <c r="C238" s="323">
        <v>3</v>
      </c>
      <c r="D238" s="205" t="s">
        <v>223</v>
      </c>
      <c r="E238" s="323"/>
      <c r="F238" s="334">
        <v>82403.664099999995</v>
      </c>
      <c r="G238" s="334">
        <v>81303.031300000002</v>
      </c>
      <c r="H238" s="334">
        <v>92520.656300000002</v>
      </c>
      <c r="I238" s="323"/>
      <c r="J238" s="324">
        <v>1</v>
      </c>
      <c r="K238" s="324">
        <v>1</v>
      </c>
      <c r="L238" s="324">
        <v>1</v>
      </c>
      <c r="M238" s="323"/>
      <c r="N238" s="325" t="s">
        <v>223</v>
      </c>
      <c r="O238" s="323"/>
      <c r="P238" s="326" t="s">
        <v>176</v>
      </c>
      <c r="Q238" s="327"/>
      <c r="R238" s="320">
        <v>82403.664099999995</v>
      </c>
      <c r="S238" s="320">
        <v>81303.031300000002</v>
      </c>
      <c r="T238" s="320">
        <v>92520.656300000002</v>
      </c>
      <c r="U238" s="321">
        <v>256227.3517</v>
      </c>
      <c r="W238" s="329"/>
      <c r="X238" s="329"/>
    </row>
    <row r="239" spans="1:24" s="328" customFormat="1" ht="12" customHeight="1">
      <c r="A239" s="322" t="s">
        <v>173</v>
      </c>
      <c r="B239" s="205" t="s">
        <v>244</v>
      </c>
      <c r="C239" s="323">
        <v>3</v>
      </c>
      <c r="D239" s="205" t="s">
        <v>223</v>
      </c>
      <c r="E239" s="323"/>
      <c r="F239" s="334">
        <v>31102.081999999999</v>
      </c>
      <c r="G239" s="334">
        <v>30686.664100000002</v>
      </c>
      <c r="H239" s="334">
        <v>38860.890599999999</v>
      </c>
      <c r="I239" s="323"/>
      <c r="J239" s="324">
        <v>1</v>
      </c>
      <c r="K239" s="324">
        <v>1</v>
      </c>
      <c r="L239" s="324">
        <v>1</v>
      </c>
      <c r="M239" s="323"/>
      <c r="N239" s="325" t="s">
        <v>223</v>
      </c>
      <c r="O239" s="323"/>
      <c r="P239" s="326" t="s">
        <v>181</v>
      </c>
      <c r="Q239" s="327"/>
      <c r="R239" s="320">
        <v>31102.081999999999</v>
      </c>
      <c r="S239" s="320">
        <v>30686.664100000002</v>
      </c>
      <c r="T239" s="320">
        <v>38860.890599999999</v>
      </c>
      <c r="U239" s="321">
        <v>100649.6367</v>
      </c>
      <c r="W239" s="329"/>
      <c r="X239" s="329"/>
    </row>
    <row r="240" spans="1:24" s="328" customFormat="1" ht="12" customHeight="1">
      <c r="A240" s="322" t="s">
        <v>173</v>
      </c>
      <c r="B240" s="205" t="s">
        <v>245</v>
      </c>
      <c r="C240" s="323">
        <v>3</v>
      </c>
      <c r="D240" s="205" t="s">
        <v>223</v>
      </c>
      <c r="E240" s="323"/>
      <c r="F240" s="334">
        <v>210146.2813</v>
      </c>
      <c r="G240" s="334">
        <v>207339.4375</v>
      </c>
      <c r="H240" s="334">
        <v>238110.70310000001</v>
      </c>
      <c r="I240" s="323"/>
      <c r="J240" s="324">
        <v>1</v>
      </c>
      <c r="K240" s="324">
        <v>1</v>
      </c>
      <c r="L240" s="324">
        <v>1</v>
      </c>
      <c r="M240" s="323"/>
      <c r="N240" s="325" t="s">
        <v>223</v>
      </c>
      <c r="O240" s="323"/>
      <c r="P240" s="326" t="s">
        <v>176</v>
      </c>
      <c r="Q240" s="327"/>
      <c r="R240" s="320">
        <v>210146.2813</v>
      </c>
      <c r="S240" s="320">
        <v>207339.4375</v>
      </c>
      <c r="T240" s="320">
        <v>238110.70310000001</v>
      </c>
      <c r="U240" s="321">
        <v>655596.42190000007</v>
      </c>
      <c r="W240" s="329"/>
      <c r="X240" s="329"/>
    </row>
    <row r="241" spans="1:24" s="328" customFormat="1" ht="12" customHeight="1">
      <c r="A241" s="322" t="s">
        <v>173</v>
      </c>
      <c r="B241" s="205" t="s">
        <v>246</v>
      </c>
      <c r="C241" s="323">
        <v>3</v>
      </c>
      <c r="D241" s="205" t="s">
        <v>223</v>
      </c>
      <c r="E241" s="323"/>
      <c r="F241" s="334">
        <v>124126.20833333333</v>
      </c>
      <c r="G241" s="334">
        <v>122468.3125</v>
      </c>
      <c r="H241" s="334">
        <v>139325.875</v>
      </c>
      <c r="I241" s="323"/>
      <c r="J241" s="324">
        <v>6</v>
      </c>
      <c r="K241" s="324">
        <v>6</v>
      </c>
      <c r="L241" s="324">
        <v>6</v>
      </c>
      <c r="M241" s="323"/>
      <c r="N241" s="325" t="s">
        <v>223</v>
      </c>
      <c r="O241" s="323"/>
      <c r="P241" s="326" t="s">
        <v>176</v>
      </c>
      <c r="Q241" s="327"/>
      <c r="R241" s="320">
        <v>744757.25</v>
      </c>
      <c r="S241" s="320">
        <v>734809.875</v>
      </c>
      <c r="T241" s="320">
        <v>835955.25</v>
      </c>
      <c r="U241" s="321">
        <v>2315522.375</v>
      </c>
      <c r="W241" s="329"/>
      <c r="X241" s="329"/>
    </row>
    <row r="242" spans="1:24" s="328" customFormat="1" ht="12" customHeight="1">
      <c r="A242" s="322" t="s">
        <v>173</v>
      </c>
      <c r="B242" s="205" t="s">
        <v>247</v>
      </c>
      <c r="C242" s="323">
        <v>4</v>
      </c>
      <c r="D242" s="205" t="s">
        <v>248</v>
      </c>
      <c r="E242" s="323"/>
      <c r="F242" s="334">
        <v>18621.861349999999</v>
      </c>
      <c r="G242" s="334">
        <v>16596.533200000002</v>
      </c>
      <c r="H242" s="334">
        <v>18793.4414</v>
      </c>
      <c r="I242" s="323"/>
      <c r="J242" s="324">
        <v>2</v>
      </c>
      <c r="K242" s="324">
        <v>1</v>
      </c>
      <c r="L242" s="324">
        <v>1</v>
      </c>
      <c r="M242" s="323"/>
      <c r="N242" s="325" t="s">
        <v>248</v>
      </c>
      <c r="O242" s="323"/>
      <c r="P242" s="326" t="s">
        <v>182</v>
      </c>
      <c r="Q242" s="327"/>
      <c r="R242" s="320">
        <v>37243.722699999998</v>
      </c>
      <c r="S242" s="320">
        <v>16596.533200000002</v>
      </c>
      <c r="T242" s="320">
        <v>18793.4414</v>
      </c>
      <c r="U242" s="321">
        <v>72633.6973</v>
      </c>
      <c r="W242" s="329"/>
      <c r="X242" s="329"/>
    </row>
    <row r="243" spans="1:24" s="328" customFormat="1" ht="12" customHeight="1">
      <c r="A243" s="322" t="s">
        <v>173</v>
      </c>
      <c r="B243" s="205" t="s">
        <v>247</v>
      </c>
      <c r="C243" s="323">
        <v>4</v>
      </c>
      <c r="D243" s="205" t="s">
        <v>248</v>
      </c>
      <c r="E243" s="323"/>
      <c r="F243" s="334">
        <v>41994.058599999997</v>
      </c>
      <c r="G243" s="334">
        <v>41433.160199999998</v>
      </c>
      <c r="H243" s="334">
        <v>47148.839800000002</v>
      </c>
      <c r="I243" s="323"/>
      <c r="J243" s="324">
        <v>1</v>
      </c>
      <c r="K243" s="324">
        <v>1</v>
      </c>
      <c r="L243" s="324">
        <v>1</v>
      </c>
      <c r="M243" s="323"/>
      <c r="N243" s="325" t="s">
        <v>248</v>
      </c>
      <c r="O243" s="323"/>
      <c r="P243" s="326" t="s">
        <v>186</v>
      </c>
      <c r="Q243" s="327"/>
      <c r="R243" s="320">
        <v>41994.058599999997</v>
      </c>
      <c r="S243" s="320">
        <v>41433.160199999998</v>
      </c>
      <c r="T243" s="320">
        <v>47148.839800000002</v>
      </c>
      <c r="U243" s="321">
        <v>130576.0586</v>
      </c>
      <c r="W243" s="329"/>
      <c r="X243" s="329"/>
    </row>
    <row r="244" spans="1:24" s="328" customFormat="1" ht="12" customHeight="1">
      <c r="A244" s="322" t="s">
        <v>173</v>
      </c>
      <c r="B244" s="205" t="s">
        <v>247</v>
      </c>
      <c r="C244" s="323">
        <v>4</v>
      </c>
      <c r="D244" s="205" t="s">
        <v>248</v>
      </c>
      <c r="E244" s="323"/>
      <c r="F244" s="334">
        <v>47428.363299999997</v>
      </c>
      <c r="G244" s="334">
        <v>47192.941400000003</v>
      </c>
      <c r="H244" s="334">
        <v>54259.707000000002</v>
      </c>
      <c r="I244" s="323"/>
      <c r="J244" s="324">
        <v>1</v>
      </c>
      <c r="K244" s="324">
        <v>1</v>
      </c>
      <c r="L244" s="324">
        <v>1</v>
      </c>
      <c r="M244" s="323"/>
      <c r="N244" s="325" t="s">
        <v>248</v>
      </c>
      <c r="O244" s="323"/>
      <c r="P244" s="326" t="s">
        <v>183</v>
      </c>
      <c r="Q244" s="327"/>
      <c r="R244" s="320">
        <v>47428.363299999997</v>
      </c>
      <c r="S244" s="320">
        <v>47192.941400000003</v>
      </c>
      <c r="T244" s="320">
        <v>54259.707000000002</v>
      </c>
      <c r="U244" s="321">
        <v>148881.0117</v>
      </c>
      <c r="W244" s="329"/>
      <c r="X244" s="329"/>
    </row>
    <row r="245" spans="1:24" s="328" customFormat="1" ht="12" customHeight="1">
      <c r="A245" s="322" t="s">
        <v>173</v>
      </c>
      <c r="B245" s="205" t="s">
        <v>247</v>
      </c>
      <c r="C245" s="323">
        <v>4</v>
      </c>
      <c r="D245" s="205" t="s">
        <v>248</v>
      </c>
      <c r="E245" s="323"/>
      <c r="F245" s="334">
        <v>54048.656300000002</v>
      </c>
      <c r="G245" s="334">
        <v>53326.75</v>
      </c>
      <c r="H245" s="334">
        <v>62355.449200000003</v>
      </c>
      <c r="I245" s="323"/>
      <c r="J245" s="324">
        <v>1</v>
      </c>
      <c r="K245" s="324">
        <v>1</v>
      </c>
      <c r="L245" s="324">
        <v>1</v>
      </c>
      <c r="M245" s="323"/>
      <c r="N245" s="325" t="s">
        <v>248</v>
      </c>
      <c r="O245" s="323"/>
      <c r="P245" s="326" t="s">
        <v>188</v>
      </c>
      <c r="Q245" s="327"/>
      <c r="R245" s="320">
        <v>54048.656300000002</v>
      </c>
      <c r="S245" s="320">
        <v>53326.75</v>
      </c>
      <c r="T245" s="320">
        <v>62355.449200000003</v>
      </c>
      <c r="U245" s="321">
        <v>169730.85550000001</v>
      </c>
      <c r="W245" s="329"/>
      <c r="X245" s="329"/>
    </row>
    <row r="246" spans="1:24" s="328" customFormat="1" ht="12" customHeight="1">
      <c r="A246" s="322" t="s">
        <v>173</v>
      </c>
      <c r="B246" s="205" t="s">
        <v>247</v>
      </c>
      <c r="C246" s="323">
        <v>4</v>
      </c>
      <c r="D246" s="205" t="s">
        <v>248</v>
      </c>
      <c r="E246" s="323"/>
      <c r="F246" s="334">
        <v>10427.331099999999</v>
      </c>
      <c r="G246" s="334">
        <v>10288.0576</v>
      </c>
      <c r="H246" s="334">
        <v>11605.5293</v>
      </c>
      <c r="I246" s="323"/>
      <c r="J246" s="324">
        <v>1</v>
      </c>
      <c r="K246" s="324">
        <v>1</v>
      </c>
      <c r="L246" s="324">
        <v>1</v>
      </c>
      <c r="M246" s="323"/>
      <c r="N246" s="325" t="s">
        <v>248</v>
      </c>
      <c r="O246" s="323"/>
      <c r="P246" s="326" t="s">
        <v>189</v>
      </c>
      <c r="Q246" s="327"/>
      <c r="R246" s="320">
        <v>10427.331099999999</v>
      </c>
      <c r="S246" s="320">
        <v>10288.0576</v>
      </c>
      <c r="T246" s="320">
        <v>11605.5293</v>
      </c>
      <c r="U246" s="321">
        <v>32320.917999999998</v>
      </c>
      <c r="W246" s="329"/>
      <c r="X246" s="329"/>
    </row>
    <row r="247" spans="1:24" s="328" customFormat="1" ht="12" customHeight="1">
      <c r="A247" s="322" t="s">
        <v>173</v>
      </c>
      <c r="B247" s="205" t="s">
        <v>249</v>
      </c>
      <c r="C247" s="323">
        <v>4</v>
      </c>
      <c r="D247" s="205" t="s">
        <v>248</v>
      </c>
      <c r="E247" s="323"/>
      <c r="F247" s="334">
        <v>44160.550799999997</v>
      </c>
      <c r="G247" s="334">
        <v>44446.222699999998</v>
      </c>
      <c r="H247" s="334">
        <v>50551.820299999999</v>
      </c>
      <c r="I247" s="323"/>
      <c r="J247" s="324">
        <v>1</v>
      </c>
      <c r="K247" s="324">
        <v>1</v>
      </c>
      <c r="L247" s="324">
        <v>1</v>
      </c>
      <c r="M247" s="323"/>
      <c r="N247" s="325" t="s">
        <v>248</v>
      </c>
      <c r="O247" s="323"/>
      <c r="P247" s="326" t="s">
        <v>176</v>
      </c>
      <c r="Q247" s="327"/>
      <c r="R247" s="320">
        <v>44160.550799999997</v>
      </c>
      <c r="S247" s="320">
        <v>44446.222699999998</v>
      </c>
      <c r="T247" s="320">
        <v>50551.820299999999</v>
      </c>
      <c r="U247" s="321">
        <v>139158.5938</v>
      </c>
      <c r="W247" s="329"/>
      <c r="X247" s="329"/>
    </row>
    <row r="248" spans="1:24" s="328" customFormat="1" ht="12" customHeight="1">
      <c r="A248" s="322" t="s">
        <v>173</v>
      </c>
      <c r="B248" s="205" t="s">
        <v>249</v>
      </c>
      <c r="C248" s="323">
        <v>4</v>
      </c>
      <c r="D248" s="205" t="s">
        <v>248</v>
      </c>
      <c r="E248" s="323"/>
      <c r="F248" s="334">
        <v>55140.332000000002</v>
      </c>
      <c r="G248" s="334">
        <v>54403.847699999998</v>
      </c>
      <c r="H248" s="334">
        <v>62793.632799999999</v>
      </c>
      <c r="I248" s="323"/>
      <c r="J248" s="324">
        <v>1</v>
      </c>
      <c r="K248" s="324">
        <v>1</v>
      </c>
      <c r="L248" s="324">
        <v>1</v>
      </c>
      <c r="M248" s="323"/>
      <c r="N248" s="325" t="s">
        <v>248</v>
      </c>
      <c r="O248" s="323"/>
      <c r="P248" s="326" t="s">
        <v>181</v>
      </c>
      <c r="Q248" s="327"/>
      <c r="R248" s="320">
        <v>55140.332000000002</v>
      </c>
      <c r="S248" s="320">
        <v>54403.847699999998</v>
      </c>
      <c r="T248" s="320">
        <v>62793.632799999999</v>
      </c>
      <c r="U248" s="321">
        <v>172337.8125</v>
      </c>
      <c r="W248" s="329"/>
      <c r="X248" s="329"/>
    </row>
    <row r="249" spans="1:24" s="328" customFormat="1" ht="12" customHeight="1">
      <c r="A249" s="322" t="s">
        <v>173</v>
      </c>
      <c r="B249" s="205" t="s">
        <v>249</v>
      </c>
      <c r="C249" s="323">
        <v>4</v>
      </c>
      <c r="D249" s="205" t="s">
        <v>248</v>
      </c>
      <c r="E249" s="323"/>
      <c r="F249" s="334">
        <v>23224.3086</v>
      </c>
      <c r="G249" s="334">
        <v>0</v>
      </c>
      <c r="H249" s="334">
        <v>0</v>
      </c>
      <c r="I249" s="323"/>
      <c r="J249" s="324">
        <v>1</v>
      </c>
      <c r="K249" s="324">
        <v>0</v>
      </c>
      <c r="L249" s="324">
        <v>0</v>
      </c>
      <c r="M249" s="323"/>
      <c r="N249" s="325" t="s">
        <v>248</v>
      </c>
      <c r="O249" s="323"/>
      <c r="P249" s="326" t="s">
        <v>182</v>
      </c>
      <c r="Q249" s="327"/>
      <c r="R249" s="320">
        <v>23224.3086</v>
      </c>
      <c r="S249" s="320">
        <v>0</v>
      </c>
      <c r="T249" s="320">
        <v>0</v>
      </c>
      <c r="U249" s="321">
        <v>23224.3086</v>
      </c>
      <c r="W249" s="329"/>
      <c r="X249" s="329"/>
    </row>
    <row r="250" spans="1:24" s="328" customFormat="1" ht="12" customHeight="1">
      <c r="A250" s="322" t="s">
        <v>173</v>
      </c>
      <c r="B250" s="205" t="s">
        <v>250</v>
      </c>
      <c r="C250" s="323">
        <v>4</v>
      </c>
      <c r="D250" s="205" t="s">
        <v>248</v>
      </c>
      <c r="E250" s="323"/>
      <c r="F250" s="334">
        <v>71956.708333333328</v>
      </c>
      <c r="G250" s="334">
        <v>71203.468766666672</v>
      </c>
      <c r="H250" s="334">
        <v>80913.583333333328</v>
      </c>
      <c r="I250" s="323"/>
      <c r="J250" s="324">
        <v>3</v>
      </c>
      <c r="K250" s="324">
        <v>3</v>
      </c>
      <c r="L250" s="324">
        <v>3</v>
      </c>
      <c r="M250" s="323"/>
      <c r="N250" s="325" t="s">
        <v>248</v>
      </c>
      <c r="O250" s="323"/>
      <c r="P250" s="326" t="s">
        <v>176</v>
      </c>
      <c r="Q250" s="327"/>
      <c r="R250" s="320">
        <v>215870.125</v>
      </c>
      <c r="S250" s="320">
        <v>213610.40630000003</v>
      </c>
      <c r="T250" s="320">
        <v>242740.75</v>
      </c>
      <c r="U250" s="321">
        <v>672221.28130000003</v>
      </c>
      <c r="W250" s="329"/>
      <c r="X250" s="329"/>
    </row>
    <row r="251" spans="1:24" s="328" customFormat="1" ht="12" customHeight="1">
      <c r="A251" s="322" t="s">
        <v>173</v>
      </c>
      <c r="B251" s="205" t="s">
        <v>251</v>
      </c>
      <c r="C251" s="323">
        <v>4</v>
      </c>
      <c r="D251" s="205" t="s">
        <v>248</v>
      </c>
      <c r="E251" s="323"/>
      <c r="F251" s="334">
        <v>19444.468799999999</v>
      </c>
      <c r="G251" s="334">
        <v>19184.757799999999</v>
      </c>
      <c r="H251" s="334">
        <v>21756.363300000001</v>
      </c>
      <c r="I251" s="323"/>
      <c r="J251" s="324">
        <v>1</v>
      </c>
      <c r="K251" s="324">
        <v>1</v>
      </c>
      <c r="L251" s="324">
        <v>1</v>
      </c>
      <c r="M251" s="323"/>
      <c r="N251" s="325" t="s">
        <v>248</v>
      </c>
      <c r="O251" s="323"/>
      <c r="P251" s="326" t="s">
        <v>180</v>
      </c>
      <c r="Q251" s="327"/>
      <c r="R251" s="320">
        <v>19444.468799999999</v>
      </c>
      <c r="S251" s="320">
        <v>19184.757799999999</v>
      </c>
      <c r="T251" s="320">
        <v>21756.363300000001</v>
      </c>
      <c r="U251" s="321">
        <v>60385.589899999992</v>
      </c>
      <c r="W251" s="329"/>
      <c r="X251" s="329"/>
    </row>
    <row r="252" spans="1:24" s="328" customFormat="1" ht="12" customHeight="1">
      <c r="A252" s="322" t="s">
        <v>173</v>
      </c>
      <c r="B252" s="205" t="s">
        <v>251</v>
      </c>
      <c r="C252" s="323">
        <v>4</v>
      </c>
      <c r="D252" s="205" t="s">
        <v>248</v>
      </c>
      <c r="E252" s="323"/>
      <c r="F252" s="334">
        <v>22773.7851625</v>
      </c>
      <c r="G252" s="334">
        <v>22469.605475</v>
      </c>
      <c r="H252" s="334">
        <v>25508.255862499998</v>
      </c>
      <c r="I252" s="323"/>
      <c r="J252" s="324">
        <v>8</v>
      </c>
      <c r="K252" s="324">
        <v>8</v>
      </c>
      <c r="L252" s="324">
        <v>8</v>
      </c>
      <c r="M252" s="323"/>
      <c r="N252" s="325" t="s">
        <v>248</v>
      </c>
      <c r="O252" s="323"/>
      <c r="P252" s="326" t="s">
        <v>176</v>
      </c>
      <c r="Q252" s="327"/>
      <c r="R252" s="320">
        <v>182190.2813</v>
      </c>
      <c r="S252" s="320">
        <v>179756.8438</v>
      </c>
      <c r="T252" s="320">
        <v>204066.04689999999</v>
      </c>
      <c r="U252" s="321">
        <v>566013.17200000002</v>
      </c>
      <c r="W252" s="329"/>
      <c r="X252" s="329"/>
    </row>
    <row r="253" spans="1:24" s="328" customFormat="1" ht="12" customHeight="1">
      <c r="A253" s="322" t="s">
        <v>173</v>
      </c>
      <c r="B253" s="205" t="s">
        <v>251</v>
      </c>
      <c r="C253" s="323">
        <v>4</v>
      </c>
      <c r="D253" s="205" t="s">
        <v>248</v>
      </c>
      <c r="E253" s="323"/>
      <c r="F253" s="334">
        <v>19033.656299999999</v>
      </c>
      <c r="G253" s="334">
        <v>18779.4316</v>
      </c>
      <c r="H253" s="334">
        <v>21307.9375</v>
      </c>
      <c r="I253" s="323"/>
      <c r="J253" s="324">
        <v>1</v>
      </c>
      <c r="K253" s="324">
        <v>1</v>
      </c>
      <c r="L253" s="324">
        <v>1</v>
      </c>
      <c r="M253" s="323"/>
      <c r="N253" s="325" t="s">
        <v>248</v>
      </c>
      <c r="O253" s="323"/>
      <c r="P253" s="326" t="s">
        <v>182</v>
      </c>
      <c r="Q253" s="327"/>
      <c r="R253" s="320">
        <v>19033.656299999999</v>
      </c>
      <c r="S253" s="320">
        <v>18779.4316</v>
      </c>
      <c r="T253" s="320">
        <v>21307.9375</v>
      </c>
      <c r="U253" s="321">
        <v>59121.025399999999</v>
      </c>
      <c r="W253" s="329"/>
      <c r="X253" s="329"/>
    </row>
    <row r="254" spans="1:24" s="328" customFormat="1" ht="12" customHeight="1">
      <c r="A254" s="322" t="s">
        <v>173</v>
      </c>
      <c r="B254" s="205" t="s">
        <v>252</v>
      </c>
      <c r="C254" s="323">
        <v>4</v>
      </c>
      <c r="D254" s="205" t="s">
        <v>248</v>
      </c>
      <c r="E254" s="323"/>
      <c r="F254" s="334">
        <v>25429.582585714288</v>
      </c>
      <c r="G254" s="334">
        <v>25089.930800000002</v>
      </c>
      <c r="H254" s="334">
        <v>28459.854914285712</v>
      </c>
      <c r="I254" s="323"/>
      <c r="J254" s="324">
        <v>7</v>
      </c>
      <c r="K254" s="324">
        <v>7</v>
      </c>
      <c r="L254" s="324">
        <v>7</v>
      </c>
      <c r="M254" s="323"/>
      <c r="N254" s="325" t="s">
        <v>248</v>
      </c>
      <c r="O254" s="323"/>
      <c r="P254" s="326" t="s">
        <v>176</v>
      </c>
      <c r="Q254" s="327"/>
      <c r="R254" s="320">
        <v>178007.07810000001</v>
      </c>
      <c r="S254" s="320">
        <v>175629.51560000001</v>
      </c>
      <c r="T254" s="320">
        <v>199218.98439999999</v>
      </c>
      <c r="U254" s="321">
        <v>552855.57810000004</v>
      </c>
      <c r="W254" s="329"/>
      <c r="X254" s="329"/>
    </row>
    <row r="255" spans="1:24" s="328" customFormat="1" ht="12" customHeight="1">
      <c r="A255" s="322" t="s">
        <v>173</v>
      </c>
      <c r="B255" s="205" t="s">
        <v>253</v>
      </c>
      <c r="C255" s="323">
        <v>4</v>
      </c>
      <c r="D255" s="205" t="s">
        <v>248</v>
      </c>
      <c r="E255" s="323"/>
      <c r="F255" s="334">
        <v>32280.954866666663</v>
      </c>
      <c r="G255" s="334">
        <v>31849.791666666668</v>
      </c>
      <c r="H255" s="334">
        <v>36306.40625555555</v>
      </c>
      <c r="I255" s="323"/>
      <c r="J255" s="324">
        <v>9</v>
      </c>
      <c r="K255" s="324">
        <v>9</v>
      </c>
      <c r="L255" s="324">
        <v>9</v>
      </c>
      <c r="M255" s="323"/>
      <c r="N255" s="325" t="s">
        <v>248</v>
      </c>
      <c r="O255" s="323"/>
      <c r="P255" s="326" t="s">
        <v>176</v>
      </c>
      <c r="Q255" s="327"/>
      <c r="R255" s="320">
        <v>290528.59379999997</v>
      </c>
      <c r="S255" s="320">
        <v>286648.125</v>
      </c>
      <c r="T255" s="320">
        <v>326757.65629999997</v>
      </c>
      <c r="U255" s="321">
        <v>903934.37509999983</v>
      </c>
      <c r="W255" s="329"/>
      <c r="X255" s="329"/>
    </row>
    <row r="256" spans="1:24" s="328" customFormat="1" ht="12" customHeight="1">
      <c r="A256" s="322" t="s">
        <v>173</v>
      </c>
      <c r="B256" s="205" t="s">
        <v>254</v>
      </c>
      <c r="C256" s="323">
        <v>4</v>
      </c>
      <c r="D256" s="205" t="s">
        <v>248</v>
      </c>
      <c r="E256" s="323"/>
      <c r="F256" s="334">
        <v>28412.368760000001</v>
      </c>
      <c r="G256" s="334">
        <v>28032.875</v>
      </c>
      <c r="H256" s="334">
        <v>31830.428120000004</v>
      </c>
      <c r="I256" s="323"/>
      <c r="J256" s="324">
        <v>5</v>
      </c>
      <c r="K256" s="324">
        <v>5</v>
      </c>
      <c r="L256" s="324">
        <v>5</v>
      </c>
      <c r="M256" s="323"/>
      <c r="N256" s="325" t="s">
        <v>248</v>
      </c>
      <c r="O256" s="323"/>
      <c r="P256" s="326" t="s">
        <v>176</v>
      </c>
      <c r="Q256" s="327"/>
      <c r="R256" s="320">
        <v>142061.8438</v>
      </c>
      <c r="S256" s="320">
        <v>140164.375</v>
      </c>
      <c r="T256" s="320">
        <v>159152.14060000001</v>
      </c>
      <c r="U256" s="321">
        <v>441378.35940000007</v>
      </c>
      <c r="W256" s="329"/>
      <c r="X256" s="329"/>
    </row>
    <row r="257" spans="1:24" s="328" customFormat="1" ht="12" customHeight="1">
      <c r="A257" s="322" t="s">
        <v>173</v>
      </c>
      <c r="B257" s="205" t="s">
        <v>254</v>
      </c>
      <c r="C257" s="323">
        <v>4</v>
      </c>
      <c r="D257" s="205" t="s">
        <v>248</v>
      </c>
      <c r="E257" s="323"/>
      <c r="F257" s="334">
        <v>33847</v>
      </c>
      <c r="G257" s="334">
        <v>33394.917999999998</v>
      </c>
      <c r="H257" s="334">
        <v>37928.746099999997</v>
      </c>
      <c r="I257" s="323"/>
      <c r="J257" s="324">
        <v>1</v>
      </c>
      <c r="K257" s="324">
        <v>1</v>
      </c>
      <c r="L257" s="324">
        <v>1</v>
      </c>
      <c r="M257" s="323"/>
      <c r="N257" s="325" t="s">
        <v>248</v>
      </c>
      <c r="O257" s="323"/>
      <c r="P257" s="326" t="s">
        <v>182</v>
      </c>
      <c r="Q257" s="327"/>
      <c r="R257" s="320">
        <v>33847</v>
      </c>
      <c r="S257" s="320">
        <v>33394.917999999998</v>
      </c>
      <c r="T257" s="320">
        <v>37928.746099999997</v>
      </c>
      <c r="U257" s="321">
        <v>105170.66409999999</v>
      </c>
      <c r="W257" s="329"/>
      <c r="X257" s="329"/>
    </row>
    <row r="258" spans="1:24" s="328" customFormat="1" ht="12" customHeight="1">
      <c r="A258" s="322" t="s">
        <v>173</v>
      </c>
      <c r="B258" s="205" t="s">
        <v>255</v>
      </c>
      <c r="C258" s="323">
        <v>4</v>
      </c>
      <c r="D258" s="205" t="s">
        <v>248</v>
      </c>
      <c r="E258" s="323"/>
      <c r="F258" s="334">
        <v>34169.128900000003</v>
      </c>
      <c r="G258" s="334">
        <v>33758.035150000003</v>
      </c>
      <c r="H258" s="334">
        <v>38356.492200000001</v>
      </c>
      <c r="I258" s="323"/>
      <c r="J258" s="324">
        <v>2</v>
      </c>
      <c r="K258" s="324">
        <v>2</v>
      </c>
      <c r="L258" s="324">
        <v>2</v>
      </c>
      <c r="M258" s="323"/>
      <c r="N258" s="325" t="s">
        <v>248</v>
      </c>
      <c r="O258" s="323"/>
      <c r="P258" s="326" t="s">
        <v>182</v>
      </c>
      <c r="Q258" s="327"/>
      <c r="R258" s="320">
        <v>68338.257800000007</v>
      </c>
      <c r="S258" s="320">
        <v>67516.070300000007</v>
      </c>
      <c r="T258" s="320">
        <v>76712.984400000001</v>
      </c>
      <c r="U258" s="321">
        <v>212567.3125</v>
      </c>
      <c r="W258" s="329"/>
      <c r="X258" s="329"/>
    </row>
    <row r="259" spans="1:24" s="328" customFormat="1" ht="12" customHeight="1">
      <c r="A259" s="322" t="s">
        <v>173</v>
      </c>
      <c r="B259" s="205" t="s">
        <v>255</v>
      </c>
      <c r="C259" s="323">
        <v>4</v>
      </c>
      <c r="D259" s="205" t="s">
        <v>248</v>
      </c>
      <c r="E259" s="323"/>
      <c r="F259" s="334">
        <v>55670.121099999997</v>
      </c>
      <c r="G259" s="334">
        <v>54926.558599999997</v>
      </c>
      <c r="H259" s="334">
        <v>62494.152300000002</v>
      </c>
      <c r="I259" s="323"/>
      <c r="J259" s="324">
        <v>1</v>
      </c>
      <c r="K259" s="324">
        <v>1</v>
      </c>
      <c r="L259" s="324">
        <v>1</v>
      </c>
      <c r="M259" s="323"/>
      <c r="N259" s="325" t="s">
        <v>248</v>
      </c>
      <c r="O259" s="323"/>
      <c r="P259" s="326" t="s">
        <v>186</v>
      </c>
      <c r="Q259" s="327"/>
      <c r="R259" s="320">
        <v>55670.121099999997</v>
      </c>
      <c r="S259" s="320">
        <v>54926.558599999997</v>
      </c>
      <c r="T259" s="320">
        <v>62494.152300000002</v>
      </c>
      <c r="U259" s="321">
        <v>173090.83199999999</v>
      </c>
      <c r="W259" s="329"/>
      <c r="X259" s="329"/>
    </row>
    <row r="260" spans="1:24" s="328" customFormat="1" ht="12" customHeight="1">
      <c r="A260" s="322" t="s">
        <v>173</v>
      </c>
      <c r="B260" s="205" t="s">
        <v>255</v>
      </c>
      <c r="C260" s="323">
        <v>4</v>
      </c>
      <c r="D260" s="205" t="s">
        <v>248</v>
      </c>
      <c r="E260" s="323"/>
      <c r="F260" s="334">
        <v>34907.738299999997</v>
      </c>
      <c r="G260" s="334">
        <v>34441.488299999997</v>
      </c>
      <c r="H260" s="334">
        <v>39308.195299999999</v>
      </c>
      <c r="I260" s="323"/>
      <c r="J260" s="324">
        <v>2</v>
      </c>
      <c r="K260" s="324">
        <v>2</v>
      </c>
      <c r="L260" s="324">
        <v>2</v>
      </c>
      <c r="M260" s="323"/>
      <c r="N260" s="325" t="s">
        <v>248</v>
      </c>
      <c r="O260" s="323"/>
      <c r="P260" s="326" t="s">
        <v>183</v>
      </c>
      <c r="Q260" s="327"/>
      <c r="R260" s="320">
        <v>69815.476599999995</v>
      </c>
      <c r="S260" s="320">
        <v>68882.976599999995</v>
      </c>
      <c r="T260" s="320">
        <v>78616.390599999999</v>
      </c>
      <c r="U260" s="321">
        <v>217314.84379999997</v>
      </c>
      <c r="W260" s="329"/>
      <c r="X260" s="329"/>
    </row>
    <row r="261" spans="1:24" s="328" customFormat="1" ht="12" customHeight="1">
      <c r="A261" s="322" t="s">
        <v>173</v>
      </c>
      <c r="B261" s="205" t="s">
        <v>255</v>
      </c>
      <c r="C261" s="323">
        <v>4</v>
      </c>
      <c r="D261" s="205" t="s">
        <v>248</v>
      </c>
      <c r="E261" s="323"/>
      <c r="F261" s="334">
        <v>32186.822250000001</v>
      </c>
      <c r="G261" s="334">
        <v>31756.917949999999</v>
      </c>
      <c r="H261" s="334">
        <v>36567.933599999997</v>
      </c>
      <c r="I261" s="323"/>
      <c r="J261" s="324">
        <v>2</v>
      </c>
      <c r="K261" s="324">
        <v>2</v>
      </c>
      <c r="L261" s="324">
        <v>2</v>
      </c>
      <c r="M261" s="323"/>
      <c r="N261" s="325" t="s">
        <v>248</v>
      </c>
      <c r="O261" s="323"/>
      <c r="P261" s="326" t="s">
        <v>188</v>
      </c>
      <c r="Q261" s="327"/>
      <c r="R261" s="320">
        <v>64373.644500000002</v>
      </c>
      <c r="S261" s="320">
        <v>63513.835899999998</v>
      </c>
      <c r="T261" s="320">
        <v>73135.867199999993</v>
      </c>
      <c r="U261" s="321">
        <v>201023.34759999998</v>
      </c>
      <c r="W261" s="329"/>
      <c r="X261" s="329"/>
    </row>
    <row r="262" spans="1:24" s="328" customFormat="1" ht="12" customHeight="1">
      <c r="A262" s="322" t="s">
        <v>173</v>
      </c>
      <c r="B262" s="205" t="s">
        <v>255</v>
      </c>
      <c r="C262" s="323">
        <v>4</v>
      </c>
      <c r="D262" s="205" t="s">
        <v>248</v>
      </c>
      <c r="E262" s="323"/>
      <c r="F262" s="334">
        <v>56930.0625</v>
      </c>
      <c r="G262" s="334">
        <v>56169.667999999998</v>
      </c>
      <c r="H262" s="334">
        <v>64611.933599999997</v>
      </c>
      <c r="I262" s="323"/>
      <c r="J262" s="324">
        <v>1</v>
      </c>
      <c r="K262" s="324">
        <v>1</v>
      </c>
      <c r="L262" s="324">
        <v>1</v>
      </c>
      <c r="M262" s="323"/>
      <c r="N262" s="325" t="s">
        <v>248</v>
      </c>
      <c r="O262" s="323"/>
      <c r="P262" s="326" t="s">
        <v>198</v>
      </c>
      <c r="Q262" s="327"/>
      <c r="R262" s="320">
        <v>56930.0625</v>
      </c>
      <c r="S262" s="320">
        <v>56169.667999999998</v>
      </c>
      <c r="T262" s="320">
        <v>64611.933599999997</v>
      </c>
      <c r="U262" s="321">
        <v>177711.66409999999</v>
      </c>
      <c r="W262" s="329"/>
      <c r="X262" s="329"/>
    </row>
    <row r="263" spans="1:24" s="328" customFormat="1" ht="12" customHeight="1">
      <c r="A263" s="322" t="s">
        <v>173</v>
      </c>
      <c r="B263" s="205" t="s">
        <v>255</v>
      </c>
      <c r="C263" s="323">
        <v>4</v>
      </c>
      <c r="D263" s="205" t="s">
        <v>248</v>
      </c>
      <c r="E263" s="323"/>
      <c r="F263" s="334">
        <v>46696.832000000002</v>
      </c>
      <c r="G263" s="334">
        <v>46073.121099999997</v>
      </c>
      <c r="H263" s="334">
        <v>52364.867200000001</v>
      </c>
      <c r="I263" s="323"/>
      <c r="J263" s="324">
        <v>1</v>
      </c>
      <c r="K263" s="324">
        <v>1</v>
      </c>
      <c r="L263" s="324">
        <v>1</v>
      </c>
      <c r="M263" s="323"/>
      <c r="N263" s="325" t="s">
        <v>248</v>
      </c>
      <c r="O263" s="323"/>
      <c r="P263" s="326" t="s">
        <v>189</v>
      </c>
      <c r="Q263" s="327"/>
      <c r="R263" s="320">
        <v>46696.832000000002</v>
      </c>
      <c r="S263" s="320">
        <v>46073.121099999997</v>
      </c>
      <c r="T263" s="320">
        <v>52364.867200000001</v>
      </c>
      <c r="U263" s="321">
        <v>145134.82029999999</v>
      </c>
      <c r="W263" s="329"/>
      <c r="X263" s="329"/>
    </row>
    <row r="264" spans="1:24" s="328" customFormat="1" ht="12" customHeight="1">
      <c r="A264" s="322" t="s">
        <v>173</v>
      </c>
      <c r="B264" s="205" t="s">
        <v>256</v>
      </c>
      <c r="C264" s="323">
        <v>4</v>
      </c>
      <c r="D264" s="205" t="s">
        <v>248</v>
      </c>
      <c r="E264" s="323"/>
      <c r="F264" s="334">
        <v>53867.285199999998</v>
      </c>
      <c r="G264" s="334">
        <v>53147.804700000001</v>
      </c>
      <c r="H264" s="334">
        <v>60427.726600000002</v>
      </c>
      <c r="I264" s="323"/>
      <c r="J264" s="324">
        <v>1</v>
      </c>
      <c r="K264" s="324">
        <v>1</v>
      </c>
      <c r="L264" s="324">
        <v>1</v>
      </c>
      <c r="M264" s="323"/>
      <c r="N264" s="325" t="s">
        <v>248</v>
      </c>
      <c r="O264" s="323"/>
      <c r="P264" s="326" t="s">
        <v>180</v>
      </c>
      <c r="Q264" s="327"/>
      <c r="R264" s="320">
        <v>53867.285199999998</v>
      </c>
      <c r="S264" s="320">
        <v>53147.804700000001</v>
      </c>
      <c r="T264" s="320">
        <v>60427.726600000002</v>
      </c>
      <c r="U264" s="321">
        <v>167442.81649999999</v>
      </c>
      <c r="W264" s="329"/>
      <c r="X264" s="329"/>
    </row>
    <row r="265" spans="1:24" s="328" customFormat="1" ht="12" customHeight="1">
      <c r="A265" s="322" t="s">
        <v>173</v>
      </c>
      <c r="B265" s="205" t="s">
        <v>256</v>
      </c>
      <c r="C265" s="323">
        <v>4</v>
      </c>
      <c r="D265" s="205" t="s">
        <v>248</v>
      </c>
      <c r="E265" s="323"/>
      <c r="F265" s="334">
        <v>56062.242200000001</v>
      </c>
      <c r="G265" s="334">
        <v>58061.957000000002</v>
      </c>
      <c r="H265" s="334">
        <v>62896.843800000002</v>
      </c>
      <c r="I265" s="323"/>
      <c r="J265" s="324">
        <v>1</v>
      </c>
      <c r="K265" s="324">
        <v>1</v>
      </c>
      <c r="L265" s="324">
        <v>1</v>
      </c>
      <c r="M265" s="323"/>
      <c r="N265" s="325" t="s">
        <v>248</v>
      </c>
      <c r="O265" s="323"/>
      <c r="P265" s="326" t="s">
        <v>176</v>
      </c>
      <c r="Q265" s="327"/>
      <c r="R265" s="320">
        <v>56062.242200000001</v>
      </c>
      <c r="S265" s="320">
        <v>58061.957000000002</v>
      </c>
      <c r="T265" s="320">
        <v>62896.843800000002</v>
      </c>
      <c r="U265" s="321">
        <v>177021.04300000001</v>
      </c>
      <c r="W265" s="329"/>
      <c r="X265" s="329"/>
    </row>
    <row r="266" spans="1:24" s="328" customFormat="1" ht="12" customHeight="1">
      <c r="A266" s="322" t="s">
        <v>173</v>
      </c>
      <c r="B266" s="205" t="s">
        <v>256</v>
      </c>
      <c r="C266" s="323">
        <v>4</v>
      </c>
      <c r="D266" s="205" t="s">
        <v>248</v>
      </c>
      <c r="E266" s="323"/>
      <c r="F266" s="334">
        <v>77851.523400000005</v>
      </c>
      <c r="G266" s="334">
        <v>76811.695300000007</v>
      </c>
      <c r="H266" s="334">
        <v>89000.429699999993</v>
      </c>
      <c r="I266" s="323"/>
      <c r="J266" s="324">
        <v>1</v>
      </c>
      <c r="K266" s="324">
        <v>1</v>
      </c>
      <c r="L266" s="324">
        <v>1</v>
      </c>
      <c r="M266" s="323"/>
      <c r="N266" s="325" t="s">
        <v>248</v>
      </c>
      <c r="O266" s="323"/>
      <c r="P266" s="326" t="s">
        <v>181</v>
      </c>
      <c r="Q266" s="327"/>
      <c r="R266" s="320">
        <v>77851.523400000005</v>
      </c>
      <c r="S266" s="320">
        <v>76811.695300000007</v>
      </c>
      <c r="T266" s="320">
        <v>89000.429699999993</v>
      </c>
      <c r="U266" s="321">
        <v>243663.64840000001</v>
      </c>
      <c r="W266" s="329"/>
      <c r="X266" s="329"/>
    </row>
    <row r="267" spans="1:24" s="328" customFormat="1" ht="12" customHeight="1">
      <c r="A267" s="322" t="s">
        <v>173</v>
      </c>
      <c r="B267" s="205" t="s">
        <v>256</v>
      </c>
      <c r="C267" s="323">
        <v>4</v>
      </c>
      <c r="D267" s="205" t="s">
        <v>248</v>
      </c>
      <c r="E267" s="323"/>
      <c r="F267" s="334">
        <v>71960.945300000007</v>
      </c>
      <c r="G267" s="334">
        <v>70999.789099999995</v>
      </c>
      <c r="H267" s="334">
        <v>80711.828099999999</v>
      </c>
      <c r="I267" s="323"/>
      <c r="J267" s="324">
        <v>1</v>
      </c>
      <c r="K267" s="324">
        <v>1</v>
      </c>
      <c r="L267" s="324">
        <v>1</v>
      </c>
      <c r="M267" s="323"/>
      <c r="N267" s="325" t="s">
        <v>248</v>
      </c>
      <c r="O267" s="323"/>
      <c r="P267" s="326" t="s">
        <v>182</v>
      </c>
      <c r="Q267" s="327"/>
      <c r="R267" s="320">
        <v>71960.945300000007</v>
      </c>
      <c r="S267" s="320">
        <v>70999.789099999995</v>
      </c>
      <c r="T267" s="320">
        <v>80711.828099999999</v>
      </c>
      <c r="U267" s="321">
        <v>223672.5625</v>
      </c>
      <c r="W267" s="329"/>
      <c r="X267" s="329"/>
    </row>
    <row r="268" spans="1:24" s="328" customFormat="1" ht="12" customHeight="1">
      <c r="A268" s="322" t="s">
        <v>173</v>
      </c>
      <c r="B268" s="205" t="s">
        <v>257</v>
      </c>
      <c r="C268" s="323">
        <v>4</v>
      </c>
      <c r="D268" s="205" t="s">
        <v>248</v>
      </c>
      <c r="E268" s="323"/>
      <c r="F268" s="334">
        <v>82714.320300000007</v>
      </c>
      <c r="G268" s="334">
        <v>82003.382800000007</v>
      </c>
      <c r="H268" s="334">
        <v>93329.125</v>
      </c>
      <c r="I268" s="323"/>
      <c r="J268" s="324">
        <v>2</v>
      </c>
      <c r="K268" s="324">
        <v>2</v>
      </c>
      <c r="L268" s="324">
        <v>2</v>
      </c>
      <c r="M268" s="323"/>
      <c r="N268" s="325" t="s">
        <v>248</v>
      </c>
      <c r="O268" s="323"/>
      <c r="P268" s="326" t="s">
        <v>180</v>
      </c>
      <c r="Q268" s="327"/>
      <c r="R268" s="320">
        <v>165428.64060000001</v>
      </c>
      <c r="S268" s="320">
        <v>164006.76560000001</v>
      </c>
      <c r="T268" s="320">
        <v>186658.25</v>
      </c>
      <c r="U268" s="321">
        <v>516093.65620000003</v>
      </c>
      <c r="W268" s="329"/>
      <c r="X268" s="329"/>
    </row>
    <row r="269" spans="1:24" s="328" customFormat="1" ht="12" customHeight="1">
      <c r="A269" s="322" t="s">
        <v>173</v>
      </c>
      <c r="B269" s="205" t="s">
        <v>257</v>
      </c>
      <c r="C269" s="323">
        <v>4</v>
      </c>
      <c r="D269" s="205" t="s">
        <v>248</v>
      </c>
      <c r="E269" s="323"/>
      <c r="F269" s="334">
        <v>113030.3125</v>
      </c>
      <c r="G269" s="334">
        <v>111520.6094</v>
      </c>
      <c r="H269" s="334">
        <v>126962.8125</v>
      </c>
      <c r="I269" s="323"/>
      <c r="J269" s="324">
        <v>1</v>
      </c>
      <c r="K269" s="324">
        <v>1</v>
      </c>
      <c r="L269" s="324">
        <v>1</v>
      </c>
      <c r="M269" s="323"/>
      <c r="N269" s="325" t="s">
        <v>248</v>
      </c>
      <c r="O269" s="323"/>
      <c r="P269" s="326" t="s">
        <v>182</v>
      </c>
      <c r="Q269" s="327"/>
      <c r="R269" s="320">
        <v>113030.3125</v>
      </c>
      <c r="S269" s="320">
        <v>111520.6094</v>
      </c>
      <c r="T269" s="320">
        <v>126962.8125</v>
      </c>
      <c r="U269" s="321">
        <v>351513.73440000002</v>
      </c>
      <c r="W269" s="329"/>
      <c r="X269" s="329"/>
    </row>
    <row r="270" spans="1:24" s="328" customFormat="1" ht="12" customHeight="1">
      <c r="A270" s="322" t="s">
        <v>173</v>
      </c>
      <c r="B270" s="205" t="s">
        <v>258</v>
      </c>
      <c r="C270" s="323">
        <v>4</v>
      </c>
      <c r="D270" s="205" t="s">
        <v>248</v>
      </c>
      <c r="E270" s="323"/>
      <c r="F270" s="334">
        <v>137908.4063</v>
      </c>
      <c r="G270" s="334">
        <v>136066.42189999999</v>
      </c>
      <c r="H270" s="334">
        <v>154939.9688</v>
      </c>
      <c r="I270" s="323"/>
      <c r="J270" s="324">
        <v>1</v>
      </c>
      <c r="K270" s="324">
        <v>1</v>
      </c>
      <c r="L270" s="324">
        <v>1</v>
      </c>
      <c r="M270" s="323"/>
      <c r="N270" s="325" t="s">
        <v>248</v>
      </c>
      <c r="O270" s="323"/>
      <c r="P270" s="326" t="s">
        <v>176</v>
      </c>
      <c r="Q270" s="327"/>
      <c r="R270" s="320">
        <v>137908.4063</v>
      </c>
      <c r="S270" s="320">
        <v>136066.42189999999</v>
      </c>
      <c r="T270" s="320">
        <v>154939.9688</v>
      </c>
      <c r="U270" s="321">
        <v>428914.79700000002</v>
      </c>
      <c r="W270" s="329"/>
      <c r="X270" s="329"/>
    </row>
    <row r="271" spans="1:24" s="328" customFormat="1" ht="12" customHeight="1">
      <c r="A271" s="322" t="s">
        <v>173</v>
      </c>
      <c r="B271" s="205" t="s">
        <v>258</v>
      </c>
      <c r="C271" s="323">
        <v>4</v>
      </c>
      <c r="D271" s="205" t="s">
        <v>248</v>
      </c>
      <c r="E271" s="323"/>
      <c r="F271" s="334">
        <v>151780.26560000001</v>
      </c>
      <c r="G271" s="334">
        <v>150350.5625</v>
      </c>
      <c r="H271" s="334">
        <v>171225.875</v>
      </c>
      <c r="I271" s="323"/>
      <c r="J271" s="324">
        <v>1</v>
      </c>
      <c r="K271" s="324">
        <v>1</v>
      </c>
      <c r="L271" s="324">
        <v>1</v>
      </c>
      <c r="M271" s="323"/>
      <c r="N271" s="325" t="s">
        <v>248</v>
      </c>
      <c r="O271" s="323"/>
      <c r="P271" s="326" t="s">
        <v>181</v>
      </c>
      <c r="Q271" s="327"/>
      <c r="R271" s="320">
        <v>151780.26560000001</v>
      </c>
      <c r="S271" s="320">
        <v>150350.5625</v>
      </c>
      <c r="T271" s="320">
        <v>171225.875</v>
      </c>
      <c r="U271" s="321">
        <v>473356.70310000004</v>
      </c>
      <c r="W271" s="329"/>
      <c r="X271" s="329"/>
    </row>
    <row r="272" spans="1:24" s="328" customFormat="1" ht="12" customHeight="1">
      <c r="A272" s="322" t="s">
        <v>173</v>
      </c>
      <c r="B272" s="205" t="s">
        <v>258</v>
      </c>
      <c r="C272" s="323">
        <v>4</v>
      </c>
      <c r="D272" s="205" t="s">
        <v>248</v>
      </c>
      <c r="E272" s="323"/>
      <c r="F272" s="334">
        <v>59558.867200000001</v>
      </c>
      <c r="G272" s="334">
        <v>58763.363299999997</v>
      </c>
      <c r="H272" s="334">
        <v>66852.281300000002</v>
      </c>
      <c r="I272" s="323"/>
      <c r="J272" s="324">
        <v>1</v>
      </c>
      <c r="K272" s="324">
        <v>1</v>
      </c>
      <c r="L272" s="324">
        <v>1</v>
      </c>
      <c r="M272" s="323"/>
      <c r="N272" s="325" t="s">
        <v>248</v>
      </c>
      <c r="O272" s="323"/>
      <c r="P272" s="326" t="s">
        <v>182</v>
      </c>
      <c r="Q272" s="327"/>
      <c r="R272" s="320">
        <v>59558.867200000001</v>
      </c>
      <c r="S272" s="320">
        <v>58763.363299999997</v>
      </c>
      <c r="T272" s="320">
        <v>66852.281300000002</v>
      </c>
      <c r="U272" s="321">
        <v>185174.51180000001</v>
      </c>
      <c r="W272" s="329"/>
      <c r="X272" s="329"/>
    </row>
    <row r="273" spans="1:24" s="328" customFormat="1" ht="12" customHeight="1">
      <c r="A273" s="322" t="s">
        <v>173</v>
      </c>
      <c r="B273" s="205" t="s">
        <v>259</v>
      </c>
      <c r="C273" s="323">
        <v>4</v>
      </c>
      <c r="D273" s="205" t="s">
        <v>248</v>
      </c>
      <c r="E273" s="323"/>
      <c r="F273" s="334">
        <v>53757.848966666665</v>
      </c>
      <c r="G273" s="334">
        <v>58186.052100000001</v>
      </c>
      <c r="H273" s="334">
        <v>63260.765633333329</v>
      </c>
      <c r="I273" s="323"/>
      <c r="J273" s="324">
        <v>3</v>
      </c>
      <c r="K273" s="324">
        <v>3</v>
      </c>
      <c r="L273" s="324">
        <v>3</v>
      </c>
      <c r="M273" s="323"/>
      <c r="N273" s="325" t="s">
        <v>248</v>
      </c>
      <c r="O273" s="323"/>
      <c r="P273" s="326" t="s">
        <v>180</v>
      </c>
      <c r="Q273" s="327"/>
      <c r="R273" s="320">
        <v>161273.54689999999</v>
      </c>
      <c r="S273" s="320">
        <v>174558.1563</v>
      </c>
      <c r="T273" s="320">
        <v>189782.29689999999</v>
      </c>
      <c r="U273" s="321">
        <v>525614.00009999995</v>
      </c>
      <c r="W273" s="329"/>
      <c r="X273" s="329"/>
    </row>
    <row r="274" spans="1:24" s="328" customFormat="1" ht="12" customHeight="1">
      <c r="A274" s="322" t="s">
        <v>173</v>
      </c>
      <c r="B274" s="205" t="s">
        <v>259</v>
      </c>
      <c r="C274" s="323">
        <v>4</v>
      </c>
      <c r="D274" s="205" t="s">
        <v>248</v>
      </c>
      <c r="E274" s="323"/>
      <c r="F274" s="334">
        <v>70208.976574999993</v>
      </c>
      <c r="G274" s="334">
        <v>87405.78125</v>
      </c>
      <c r="H274" s="334">
        <v>92492.28125</v>
      </c>
      <c r="I274" s="323"/>
      <c r="J274" s="324">
        <v>4</v>
      </c>
      <c r="K274" s="324">
        <v>4</v>
      </c>
      <c r="L274" s="324">
        <v>4</v>
      </c>
      <c r="M274" s="323"/>
      <c r="N274" s="325" t="s">
        <v>248</v>
      </c>
      <c r="O274" s="323"/>
      <c r="P274" s="326" t="s">
        <v>176</v>
      </c>
      <c r="Q274" s="327"/>
      <c r="R274" s="320">
        <v>280835.90629999997</v>
      </c>
      <c r="S274" s="320">
        <v>349623.125</v>
      </c>
      <c r="T274" s="320">
        <v>369969.125</v>
      </c>
      <c r="U274" s="321">
        <v>1000428.1562999999</v>
      </c>
      <c r="W274" s="329"/>
      <c r="X274" s="329"/>
    </row>
    <row r="275" spans="1:24" s="328" customFormat="1" ht="12" customHeight="1">
      <c r="A275" s="322" t="s">
        <v>173</v>
      </c>
      <c r="B275" s="205" t="s">
        <v>259</v>
      </c>
      <c r="C275" s="323">
        <v>4</v>
      </c>
      <c r="D275" s="205" t="s">
        <v>248</v>
      </c>
      <c r="E275" s="323"/>
      <c r="F275" s="334">
        <v>91991.835900000005</v>
      </c>
      <c r="G275" s="334">
        <v>90763.140599999999</v>
      </c>
      <c r="H275" s="334">
        <v>103301.9375</v>
      </c>
      <c r="I275" s="323"/>
      <c r="J275" s="324">
        <v>1</v>
      </c>
      <c r="K275" s="324">
        <v>1</v>
      </c>
      <c r="L275" s="324">
        <v>1</v>
      </c>
      <c r="M275" s="323"/>
      <c r="N275" s="325" t="s">
        <v>248</v>
      </c>
      <c r="O275" s="323"/>
      <c r="P275" s="326" t="s">
        <v>181</v>
      </c>
      <c r="Q275" s="327"/>
      <c r="R275" s="320">
        <v>91991.835900000005</v>
      </c>
      <c r="S275" s="320">
        <v>90763.140599999999</v>
      </c>
      <c r="T275" s="320">
        <v>103301.9375</v>
      </c>
      <c r="U275" s="321">
        <v>286056.91399999999</v>
      </c>
      <c r="W275" s="329"/>
      <c r="X275" s="329"/>
    </row>
    <row r="276" spans="1:24" s="328" customFormat="1" ht="12" customHeight="1">
      <c r="A276" s="322" t="s">
        <v>173</v>
      </c>
      <c r="B276" s="205" t="s">
        <v>259</v>
      </c>
      <c r="C276" s="323">
        <v>4</v>
      </c>
      <c r="D276" s="205" t="s">
        <v>248</v>
      </c>
      <c r="E276" s="323"/>
      <c r="F276" s="334">
        <v>93100.875</v>
      </c>
      <c r="G276" s="334">
        <v>87792.583333333328</v>
      </c>
      <c r="H276" s="334">
        <v>96666.78125</v>
      </c>
      <c r="I276" s="323"/>
      <c r="J276" s="324">
        <v>2</v>
      </c>
      <c r="K276" s="324">
        <v>3</v>
      </c>
      <c r="L276" s="324">
        <v>2</v>
      </c>
      <c r="M276" s="323"/>
      <c r="N276" s="325" t="s">
        <v>248</v>
      </c>
      <c r="O276" s="323"/>
      <c r="P276" s="326" t="s">
        <v>182</v>
      </c>
      <c r="Q276" s="327"/>
      <c r="R276" s="320">
        <v>186201.75</v>
      </c>
      <c r="S276" s="320">
        <v>263377.75</v>
      </c>
      <c r="T276" s="320">
        <v>193333.5625</v>
      </c>
      <c r="U276" s="321">
        <v>642913.0625</v>
      </c>
      <c r="W276" s="329"/>
      <c r="X276" s="329"/>
    </row>
    <row r="277" spans="1:24" s="328" customFormat="1" ht="12" customHeight="1">
      <c r="A277" s="322" t="s">
        <v>173</v>
      </c>
      <c r="B277" s="205" t="s">
        <v>259</v>
      </c>
      <c r="C277" s="323">
        <v>4</v>
      </c>
      <c r="D277" s="205" t="s">
        <v>248</v>
      </c>
      <c r="E277" s="323"/>
      <c r="F277" s="334">
        <v>102391.7656</v>
      </c>
      <c r="G277" s="334">
        <v>101838.94530000001</v>
      </c>
      <c r="H277" s="334">
        <v>115923.0469</v>
      </c>
      <c r="I277" s="323"/>
      <c r="J277" s="324">
        <v>1</v>
      </c>
      <c r="K277" s="324">
        <v>1</v>
      </c>
      <c r="L277" s="324">
        <v>1</v>
      </c>
      <c r="M277" s="323"/>
      <c r="N277" s="325" t="s">
        <v>248</v>
      </c>
      <c r="O277" s="323"/>
      <c r="P277" s="326" t="s">
        <v>183</v>
      </c>
      <c r="Q277" s="327"/>
      <c r="R277" s="320">
        <v>102391.7656</v>
      </c>
      <c r="S277" s="320">
        <v>101838.94530000001</v>
      </c>
      <c r="T277" s="320">
        <v>115923.0469</v>
      </c>
      <c r="U277" s="321">
        <v>320153.75780000002</v>
      </c>
      <c r="W277" s="329"/>
      <c r="X277" s="329"/>
    </row>
    <row r="278" spans="1:24" s="328" customFormat="1" ht="12" customHeight="1">
      <c r="A278" s="322" t="s">
        <v>173</v>
      </c>
      <c r="B278" s="205" t="s">
        <v>260</v>
      </c>
      <c r="C278" s="323">
        <v>4</v>
      </c>
      <c r="D278" s="205" t="s">
        <v>248</v>
      </c>
      <c r="E278" s="323"/>
      <c r="F278" s="334">
        <v>84399.617199999993</v>
      </c>
      <c r="G278" s="334">
        <v>92645.765650000001</v>
      </c>
      <c r="H278" s="334">
        <v>100224.8594</v>
      </c>
      <c r="I278" s="323"/>
      <c r="J278" s="324">
        <v>2</v>
      </c>
      <c r="K278" s="324">
        <v>2</v>
      </c>
      <c r="L278" s="324">
        <v>2</v>
      </c>
      <c r="M278" s="323"/>
      <c r="N278" s="325" t="s">
        <v>248</v>
      </c>
      <c r="O278" s="323"/>
      <c r="P278" s="326" t="s">
        <v>176</v>
      </c>
      <c r="Q278" s="327"/>
      <c r="R278" s="320">
        <v>168799.23439999999</v>
      </c>
      <c r="S278" s="320">
        <v>185291.5313</v>
      </c>
      <c r="T278" s="320">
        <v>200449.7188</v>
      </c>
      <c r="U278" s="321">
        <v>554540.48450000002</v>
      </c>
      <c r="W278" s="329"/>
      <c r="X278" s="329"/>
    </row>
    <row r="279" spans="1:24" s="328" customFormat="1" ht="12" customHeight="1">
      <c r="A279" s="322" t="s">
        <v>173</v>
      </c>
      <c r="B279" s="205" t="s">
        <v>260</v>
      </c>
      <c r="C279" s="323">
        <v>4</v>
      </c>
      <c r="D279" s="205" t="s">
        <v>248</v>
      </c>
      <c r="E279" s="323"/>
      <c r="F279" s="334">
        <v>36321.867200000001</v>
      </c>
      <c r="G279" s="334">
        <v>49093.742200000001</v>
      </c>
      <c r="H279" s="334">
        <v>92646.992199999993</v>
      </c>
      <c r="I279" s="323"/>
      <c r="J279" s="324">
        <v>2</v>
      </c>
      <c r="K279" s="324">
        <v>2</v>
      </c>
      <c r="L279" s="324">
        <v>2</v>
      </c>
      <c r="M279" s="323"/>
      <c r="N279" s="325" t="s">
        <v>248</v>
      </c>
      <c r="O279" s="323"/>
      <c r="P279" s="326" t="s">
        <v>182</v>
      </c>
      <c r="Q279" s="327"/>
      <c r="R279" s="320">
        <v>72643.734400000001</v>
      </c>
      <c r="S279" s="320">
        <v>98187.484400000001</v>
      </c>
      <c r="T279" s="320">
        <v>185293.98439999999</v>
      </c>
      <c r="U279" s="321">
        <v>356125.20319999999</v>
      </c>
      <c r="W279" s="329"/>
      <c r="X279" s="329"/>
    </row>
    <row r="280" spans="1:24" s="328" customFormat="1" ht="12" customHeight="1">
      <c r="A280" s="322" t="s">
        <v>173</v>
      </c>
      <c r="B280" s="205" t="s">
        <v>261</v>
      </c>
      <c r="C280" s="323">
        <v>4</v>
      </c>
      <c r="D280" s="205" t="s">
        <v>248</v>
      </c>
      <c r="E280" s="323"/>
      <c r="F280" s="334">
        <v>93246.921875</v>
      </c>
      <c r="G280" s="334">
        <v>92098.078125</v>
      </c>
      <c r="H280" s="334">
        <v>104846.38282499999</v>
      </c>
      <c r="I280" s="323"/>
      <c r="J280" s="324">
        <v>4</v>
      </c>
      <c r="K280" s="324">
        <v>4</v>
      </c>
      <c r="L280" s="324">
        <v>4</v>
      </c>
      <c r="M280" s="323"/>
      <c r="N280" s="325" t="s">
        <v>248</v>
      </c>
      <c r="O280" s="323"/>
      <c r="P280" s="326" t="s">
        <v>176</v>
      </c>
      <c r="Q280" s="327"/>
      <c r="R280" s="320">
        <v>372987.6875</v>
      </c>
      <c r="S280" s="320">
        <v>368392.3125</v>
      </c>
      <c r="T280" s="320">
        <v>419385.53129999997</v>
      </c>
      <c r="U280" s="321">
        <v>1160765.5312999999</v>
      </c>
      <c r="W280" s="329"/>
      <c r="X280" s="329"/>
    </row>
    <row r="281" spans="1:24" s="328" customFormat="1" ht="12" customHeight="1">
      <c r="A281" s="322" t="s">
        <v>173</v>
      </c>
      <c r="B281" s="205" t="s">
        <v>262</v>
      </c>
      <c r="C281" s="323">
        <v>4</v>
      </c>
      <c r="D281" s="205" t="s">
        <v>248</v>
      </c>
      <c r="E281" s="323"/>
      <c r="F281" s="334">
        <v>98168.734400000001</v>
      </c>
      <c r="G281" s="334">
        <v>97090.289050000007</v>
      </c>
      <c r="H281" s="334">
        <v>110528.8125</v>
      </c>
      <c r="I281" s="323"/>
      <c r="J281" s="324">
        <v>2</v>
      </c>
      <c r="K281" s="324">
        <v>2</v>
      </c>
      <c r="L281" s="324">
        <v>2</v>
      </c>
      <c r="M281" s="323"/>
      <c r="N281" s="325" t="s">
        <v>248</v>
      </c>
      <c r="O281" s="323"/>
      <c r="P281" s="326" t="s">
        <v>176</v>
      </c>
      <c r="Q281" s="327"/>
      <c r="R281" s="320">
        <v>196337.4688</v>
      </c>
      <c r="S281" s="320">
        <v>194180.57810000001</v>
      </c>
      <c r="T281" s="320">
        <v>221057.625</v>
      </c>
      <c r="U281" s="321">
        <v>611575.67189999996</v>
      </c>
      <c r="W281" s="329"/>
      <c r="X281" s="329"/>
    </row>
    <row r="282" spans="1:24" s="328" customFormat="1" ht="12" customHeight="1">
      <c r="A282" s="322" t="s">
        <v>173</v>
      </c>
      <c r="B282" s="205" t="s">
        <v>263</v>
      </c>
      <c r="C282" s="323">
        <v>4</v>
      </c>
      <c r="D282" s="205" t="s">
        <v>248</v>
      </c>
      <c r="E282" s="323"/>
      <c r="F282" s="334">
        <v>62080.285199999998</v>
      </c>
      <c r="G282" s="334">
        <v>61251.105499999998</v>
      </c>
      <c r="H282" s="334">
        <v>69665.484400000001</v>
      </c>
      <c r="I282" s="323"/>
      <c r="J282" s="324">
        <v>1</v>
      </c>
      <c r="K282" s="324">
        <v>1</v>
      </c>
      <c r="L282" s="324">
        <v>1</v>
      </c>
      <c r="M282" s="323"/>
      <c r="N282" s="325" t="s">
        <v>248</v>
      </c>
      <c r="O282" s="323"/>
      <c r="P282" s="326" t="s">
        <v>180</v>
      </c>
      <c r="Q282" s="327"/>
      <c r="R282" s="320">
        <v>62080.285199999998</v>
      </c>
      <c r="S282" s="320">
        <v>61251.105499999998</v>
      </c>
      <c r="T282" s="320">
        <v>69665.484400000001</v>
      </c>
      <c r="U282" s="321">
        <v>192996.8751</v>
      </c>
      <c r="W282" s="329"/>
      <c r="X282" s="329"/>
    </row>
    <row r="283" spans="1:24" s="328" customFormat="1" ht="12" customHeight="1">
      <c r="A283" s="322" t="s">
        <v>173</v>
      </c>
      <c r="B283" s="205" t="s">
        <v>264</v>
      </c>
      <c r="C283" s="323">
        <v>4</v>
      </c>
      <c r="D283" s="205" t="s">
        <v>248</v>
      </c>
      <c r="E283" s="323"/>
      <c r="F283" s="334">
        <v>73544.656300000002</v>
      </c>
      <c r="G283" s="334">
        <v>72562.351599999995</v>
      </c>
      <c r="H283" s="334">
        <v>82560.1875</v>
      </c>
      <c r="I283" s="323"/>
      <c r="J283" s="324">
        <v>1</v>
      </c>
      <c r="K283" s="324">
        <v>1</v>
      </c>
      <c r="L283" s="324">
        <v>1</v>
      </c>
      <c r="M283" s="323"/>
      <c r="N283" s="325" t="s">
        <v>248</v>
      </c>
      <c r="O283" s="323"/>
      <c r="P283" s="326" t="s">
        <v>176</v>
      </c>
      <c r="Q283" s="327"/>
      <c r="R283" s="320">
        <v>73544.656300000002</v>
      </c>
      <c r="S283" s="320">
        <v>72562.351599999995</v>
      </c>
      <c r="T283" s="320">
        <v>82560.1875</v>
      </c>
      <c r="U283" s="321">
        <v>228667.1954</v>
      </c>
      <c r="W283" s="329"/>
      <c r="X283" s="329"/>
    </row>
    <row r="284" spans="1:24" s="328" customFormat="1" ht="12" customHeight="1">
      <c r="A284" s="322" t="s">
        <v>173</v>
      </c>
      <c r="B284" s="205" t="s">
        <v>264</v>
      </c>
      <c r="C284" s="323">
        <v>4</v>
      </c>
      <c r="D284" s="205" t="s">
        <v>248</v>
      </c>
      <c r="E284" s="323"/>
      <c r="F284" s="334">
        <v>79722.710900000005</v>
      </c>
      <c r="G284" s="334">
        <v>78651.148400000005</v>
      </c>
      <c r="H284" s="334">
        <v>90815.625</v>
      </c>
      <c r="I284" s="323"/>
      <c r="J284" s="324">
        <v>1</v>
      </c>
      <c r="K284" s="324">
        <v>1</v>
      </c>
      <c r="L284" s="324">
        <v>1</v>
      </c>
      <c r="M284" s="323"/>
      <c r="N284" s="325" t="s">
        <v>248</v>
      </c>
      <c r="O284" s="323"/>
      <c r="P284" s="326" t="s">
        <v>181</v>
      </c>
      <c r="Q284" s="327"/>
      <c r="R284" s="320">
        <v>79722.710900000005</v>
      </c>
      <c r="S284" s="320">
        <v>78651.148400000005</v>
      </c>
      <c r="T284" s="320">
        <v>90815.625</v>
      </c>
      <c r="U284" s="321">
        <v>249189.48430000001</v>
      </c>
      <c r="W284" s="329"/>
      <c r="X284" s="329"/>
    </row>
    <row r="285" spans="1:24" s="328" customFormat="1" ht="12" customHeight="1">
      <c r="A285" s="322" t="s">
        <v>173</v>
      </c>
      <c r="B285" s="205" t="s">
        <v>265</v>
      </c>
      <c r="C285" s="323">
        <v>4</v>
      </c>
      <c r="D285" s="205" t="s">
        <v>248</v>
      </c>
      <c r="E285" s="323"/>
      <c r="F285" s="334">
        <v>26971.41015</v>
      </c>
      <c r="G285" s="334">
        <v>53619.414100000002</v>
      </c>
      <c r="H285" s="334">
        <v>59984.035199999998</v>
      </c>
      <c r="I285" s="323"/>
      <c r="J285" s="324">
        <v>2</v>
      </c>
      <c r="K285" s="324">
        <v>1</v>
      </c>
      <c r="L285" s="324">
        <v>1</v>
      </c>
      <c r="M285" s="323"/>
      <c r="N285" s="325" t="s">
        <v>248</v>
      </c>
      <c r="O285" s="323"/>
      <c r="P285" s="326" t="s">
        <v>176</v>
      </c>
      <c r="Q285" s="327"/>
      <c r="R285" s="320">
        <v>53942.820299999999</v>
      </c>
      <c r="S285" s="320">
        <v>53619.414100000002</v>
      </c>
      <c r="T285" s="320">
        <v>59984.035199999998</v>
      </c>
      <c r="U285" s="321">
        <v>167546.2696</v>
      </c>
      <c r="W285" s="329"/>
      <c r="X285" s="329"/>
    </row>
    <row r="286" spans="1:24" s="328" customFormat="1" ht="12" customHeight="1">
      <c r="A286" s="322" t="s">
        <v>173</v>
      </c>
      <c r="B286" s="205" t="s">
        <v>184</v>
      </c>
      <c r="C286" s="323">
        <v>5</v>
      </c>
      <c r="D286" s="205" t="s">
        <v>266</v>
      </c>
      <c r="E286" s="323"/>
      <c r="F286" s="334">
        <v>24580.108333333334</v>
      </c>
      <c r="G286" s="334">
        <v>27278.293405555552</v>
      </c>
      <c r="H286" s="334">
        <v>42778.628289473687</v>
      </c>
      <c r="I286" s="323"/>
      <c r="J286" s="324">
        <v>15</v>
      </c>
      <c r="K286" s="324">
        <v>18</v>
      </c>
      <c r="L286" s="324">
        <v>19</v>
      </c>
      <c r="M286" s="323"/>
      <c r="N286" s="325" t="s">
        <v>179</v>
      </c>
      <c r="O286" s="323"/>
      <c r="P286" s="326" t="s">
        <v>176</v>
      </c>
      <c r="Q286" s="327"/>
      <c r="R286" s="320">
        <v>368701.625</v>
      </c>
      <c r="S286" s="320">
        <v>491009.28129999992</v>
      </c>
      <c r="T286" s="320">
        <v>812793.9375</v>
      </c>
      <c r="U286" s="321">
        <v>1672504.8437999999</v>
      </c>
      <c r="W286" s="329"/>
      <c r="X286" s="329"/>
    </row>
    <row r="287" spans="1:24" s="328" customFormat="1" ht="12" customHeight="1">
      <c r="A287" s="322" t="s">
        <v>173</v>
      </c>
      <c r="B287" s="205" t="s">
        <v>184</v>
      </c>
      <c r="C287" s="323">
        <v>5</v>
      </c>
      <c r="D287" s="205" t="s">
        <v>266</v>
      </c>
      <c r="E287" s="323"/>
      <c r="F287" s="334">
        <v>40927.679700000001</v>
      </c>
      <c r="G287" s="334">
        <v>40381.027300000002</v>
      </c>
      <c r="H287" s="334">
        <v>47492.039049999999</v>
      </c>
      <c r="I287" s="323"/>
      <c r="J287" s="324">
        <v>1</v>
      </c>
      <c r="K287" s="324">
        <v>1</v>
      </c>
      <c r="L287" s="324">
        <v>2</v>
      </c>
      <c r="M287" s="323"/>
      <c r="N287" s="325" t="s">
        <v>179</v>
      </c>
      <c r="O287" s="323"/>
      <c r="P287" s="326" t="s">
        <v>182</v>
      </c>
      <c r="Q287" s="327"/>
      <c r="R287" s="320">
        <v>40927.679700000001</v>
      </c>
      <c r="S287" s="320">
        <v>40381.027300000002</v>
      </c>
      <c r="T287" s="320">
        <v>94984.078099999999</v>
      </c>
      <c r="U287" s="321">
        <v>176292.78509999998</v>
      </c>
      <c r="W287" s="329"/>
      <c r="X287" s="329"/>
    </row>
    <row r="288" spans="1:24" s="328" customFormat="1" ht="12" customHeight="1">
      <c r="A288" s="322" t="s">
        <v>173</v>
      </c>
      <c r="B288" s="205" t="s">
        <v>267</v>
      </c>
      <c r="C288" s="323">
        <v>5</v>
      </c>
      <c r="D288" s="205" t="s">
        <v>266</v>
      </c>
      <c r="E288" s="323"/>
      <c r="F288" s="334">
        <v>20121.519607843136</v>
      </c>
      <c r="G288" s="334">
        <v>46028.654545454548</v>
      </c>
      <c r="H288" s="334">
        <v>19661.670212765959</v>
      </c>
      <c r="I288" s="323"/>
      <c r="J288" s="324">
        <v>12.75</v>
      </c>
      <c r="K288" s="324">
        <v>13.75</v>
      </c>
      <c r="L288" s="324">
        <v>11.75</v>
      </c>
      <c r="M288" s="323"/>
      <c r="N288" s="325" t="s">
        <v>266</v>
      </c>
      <c r="O288" s="323"/>
      <c r="P288" s="326" t="s">
        <v>176</v>
      </c>
      <c r="Q288" s="327"/>
      <c r="R288" s="320">
        <v>256549.375</v>
      </c>
      <c r="S288" s="320">
        <v>632894</v>
      </c>
      <c r="T288" s="320">
        <v>231024.62500000003</v>
      </c>
      <c r="U288" s="321">
        <v>1120468</v>
      </c>
      <c r="W288" s="329"/>
      <c r="X288" s="329"/>
    </row>
    <row r="289" spans="1:24" s="328" customFormat="1" ht="12" customHeight="1">
      <c r="A289" s="322" t="s">
        <v>173</v>
      </c>
      <c r="B289" s="205" t="s">
        <v>268</v>
      </c>
      <c r="C289" s="323">
        <v>5</v>
      </c>
      <c r="D289" s="205" t="s">
        <v>266</v>
      </c>
      <c r="E289" s="323"/>
      <c r="F289" s="334">
        <v>29515.140633333333</v>
      </c>
      <c r="G289" s="334">
        <v>29120.919266666668</v>
      </c>
      <c r="H289" s="334">
        <v>33055.544266666671</v>
      </c>
      <c r="I289" s="323"/>
      <c r="J289" s="324">
        <v>3</v>
      </c>
      <c r="K289" s="324">
        <v>3</v>
      </c>
      <c r="L289" s="324">
        <v>3</v>
      </c>
      <c r="M289" s="323"/>
      <c r="N289" s="325" t="s">
        <v>266</v>
      </c>
      <c r="O289" s="323"/>
      <c r="P289" s="326" t="s">
        <v>176</v>
      </c>
      <c r="Q289" s="327"/>
      <c r="R289" s="320">
        <v>88545.421900000001</v>
      </c>
      <c r="S289" s="320">
        <v>87362.757800000007</v>
      </c>
      <c r="T289" s="320">
        <v>99166.632800000021</v>
      </c>
      <c r="U289" s="321">
        <v>275074.8125</v>
      </c>
      <c r="W289" s="329"/>
      <c r="X289" s="329"/>
    </row>
    <row r="290" spans="1:24" s="328" customFormat="1" ht="12" customHeight="1">
      <c r="A290" s="322" t="s">
        <v>173</v>
      </c>
      <c r="B290" s="205" t="s">
        <v>268</v>
      </c>
      <c r="C290" s="323">
        <v>5</v>
      </c>
      <c r="D290" s="205" t="s">
        <v>266</v>
      </c>
      <c r="E290" s="323"/>
      <c r="F290" s="334">
        <v>21856.3223</v>
      </c>
      <c r="G290" s="334">
        <v>21564.396499999999</v>
      </c>
      <c r="H290" s="334">
        <v>24451.962899999999</v>
      </c>
      <c r="I290" s="323"/>
      <c r="J290" s="324">
        <v>1</v>
      </c>
      <c r="K290" s="324">
        <v>1</v>
      </c>
      <c r="L290" s="324">
        <v>1</v>
      </c>
      <c r="M290" s="323"/>
      <c r="N290" s="325" t="s">
        <v>266</v>
      </c>
      <c r="O290" s="323"/>
      <c r="P290" s="326" t="s">
        <v>181</v>
      </c>
      <c r="Q290" s="327"/>
      <c r="R290" s="320">
        <v>21856.3223</v>
      </c>
      <c r="S290" s="320">
        <v>21564.396499999999</v>
      </c>
      <c r="T290" s="320">
        <v>24451.962899999999</v>
      </c>
      <c r="U290" s="321">
        <v>67872.681700000001</v>
      </c>
      <c r="W290" s="329"/>
      <c r="X290" s="329"/>
    </row>
    <row r="291" spans="1:24" s="328" customFormat="1" ht="12" customHeight="1">
      <c r="A291" s="322" t="s">
        <v>173</v>
      </c>
      <c r="B291" s="205" t="s">
        <v>268</v>
      </c>
      <c r="C291" s="323">
        <v>5</v>
      </c>
      <c r="D291" s="205" t="s">
        <v>266</v>
      </c>
      <c r="E291" s="323"/>
      <c r="F291" s="334">
        <v>32173.286466666668</v>
      </c>
      <c r="G291" s="334">
        <v>31405.609366666667</v>
      </c>
      <c r="H291" s="334">
        <v>36461.294266666671</v>
      </c>
      <c r="I291" s="323"/>
      <c r="J291" s="324">
        <v>3</v>
      </c>
      <c r="K291" s="324">
        <v>3</v>
      </c>
      <c r="L291" s="324">
        <v>3</v>
      </c>
      <c r="M291" s="323"/>
      <c r="N291" s="325" t="s">
        <v>266</v>
      </c>
      <c r="O291" s="323"/>
      <c r="P291" s="326" t="s">
        <v>182</v>
      </c>
      <c r="Q291" s="327"/>
      <c r="R291" s="320">
        <v>96519.859400000001</v>
      </c>
      <c r="S291" s="320">
        <v>94216.828099999999</v>
      </c>
      <c r="T291" s="320">
        <v>109383.88280000002</v>
      </c>
      <c r="U291" s="321">
        <v>300120.57030000002</v>
      </c>
      <c r="W291" s="329"/>
      <c r="X291" s="329"/>
    </row>
    <row r="292" spans="1:24" s="328" customFormat="1" ht="12" customHeight="1">
      <c r="A292" s="322" t="s">
        <v>173</v>
      </c>
      <c r="B292" s="205" t="s">
        <v>269</v>
      </c>
      <c r="C292" s="323">
        <v>5</v>
      </c>
      <c r="D292" s="205" t="s">
        <v>266</v>
      </c>
      <c r="E292" s="323"/>
      <c r="F292" s="334">
        <v>39550.390650000001</v>
      </c>
      <c r="G292" s="334">
        <v>39022.132799999999</v>
      </c>
      <c r="H292" s="334">
        <v>44636.292950000003</v>
      </c>
      <c r="I292" s="323"/>
      <c r="J292" s="324">
        <v>2</v>
      </c>
      <c r="K292" s="324">
        <v>2</v>
      </c>
      <c r="L292" s="324">
        <v>2</v>
      </c>
      <c r="M292" s="323"/>
      <c r="N292" s="325" t="s">
        <v>266</v>
      </c>
      <c r="O292" s="323"/>
      <c r="P292" s="326" t="s">
        <v>176</v>
      </c>
      <c r="Q292" s="327"/>
      <c r="R292" s="320">
        <v>79100.781300000002</v>
      </c>
      <c r="S292" s="320">
        <v>78044.265599999999</v>
      </c>
      <c r="T292" s="320">
        <v>89272.585900000005</v>
      </c>
      <c r="U292" s="321">
        <v>246417.63280000002</v>
      </c>
      <c r="W292" s="329"/>
      <c r="X292" s="329"/>
    </row>
    <row r="293" spans="1:24" s="328" customFormat="1" ht="12" customHeight="1">
      <c r="A293" s="322" t="s">
        <v>173</v>
      </c>
      <c r="B293" s="205" t="s">
        <v>269</v>
      </c>
      <c r="C293" s="323">
        <v>5</v>
      </c>
      <c r="D293" s="205" t="s">
        <v>266</v>
      </c>
      <c r="E293" s="323"/>
      <c r="F293" s="334">
        <v>24552.6895</v>
      </c>
      <c r="G293" s="334">
        <v>24224.75</v>
      </c>
      <c r="H293" s="334">
        <v>27486.529299999998</v>
      </c>
      <c r="I293" s="323"/>
      <c r="J293" s="324">
        <v>1</v>
      </c>
      <c r="K293" s="324">
        <v>1</v>
      </c>
      <c r="L293" s="324">
        <v>1</v>
      </c>
      <c r="M293" s="323"/>
      <c r="N293" s="325" t="s">
        <v>266</v>
      </c>
      <c r="O293" s="323"/>
      <c r="P293" s="326" t="s">
        <v>181</v>
      </c>
      <c r="Q293" s="327"/>
      <c r="R293" s="320">
        <v>24552.6895</v>
      </c>
      <c r="S293" s="320">
        <v>24224.75</v>
      </c>
      <c r="T293" s="320">
        <v>27486.529299999998</v>
      </c>
      <c r="U293" s="321">
        <v>76263.968800000002</v>
      </c>
      <c r="W293" s="329"/>
      <c r="X293" s="329"/>
    </row>
    <row r="294" spans="1:24" s="328" customFormat="1" ht="12" customHeight="1">
      <c r="A294" s="322" t="s">
        <v>173</v>
      </c>
      <c r="B294" s="205" t="s">
        <v>270</v>
      </c>
      <c r="C294" s="323">
        <v>5</v>
      </c>
      <c r="D294" s="205" t="s">
        <v>266</v>
      </c>
      <c r="E294" s="323"/>
      <c r="F294" s="334">
        <v>18851.633928571428</v>
      </c>
      <c r="G294" s="334">
        <v>19022.948657142861</v>
      </c>
      <c r="H294" s="334">
        <v>21079.843757142859</v>
      </c>
      <c r="I294" s="323"/>
      <c r="J294" s="324">
        <v>7</v>
      </c>
      <c r="K294" s="324">
        <v>7</v>
      </c>
      <c r="L294" s="324">
        <v>7</v>
      </c>
      <c r="M294" s="323"/>
      <c r="N294" s="325" t="s">
        <v>266</v>
      </c>
      <c r="O294" s="323"/>
      <c r="P294" s="326" t="s">
        <v>176</v>
      </c>
      <c r="Q294" s="327"/>
      <c r="R294" s="320">
        <v>131961.4375</v>
      </c>
      <c r="S294" s="320">
        <v>133160.64060000001</v>
      </c>
      <c r="T294" s="320">
        <v>147558.9063</v>
      </c>
      <c r="U294" s="321">
        <v>412680.98440000007</v>
      </c>
      <c r="W294" s="329"/>
      <c r="X294" s="329"/>
    </row>
    <row r="295" spans="1:24" s="328" customFormat="1" ht="12" customHeight="1">
      <c r="A295" s="322" t="s">
        <v>173</v>
      </c>
      <c r="B295" s="205" t="s">
        <v>270</v>
      </c>
      <c r="C295" s="323">
        <v>5</v>
      </c>
      <c r="D295" s="205" t="s">
        <v>266</v>
      </c>
      <c r="E295" s="323"/>
      <c r="F295" s="334">
        <v>47174.746099999997</v>
      </c>
      <c r="G295" s="334">
        <v>46544.652300000002</v>
      </c>
      <c r="H295" s="334">
        <v>52903.558599999997</v>
      </c>
      <c r="I295" s="323"/>
      <c r="J295" s="324">
        <v>1</v>
      </c>
      <c r="K295" s="324">
        <v>1</v>
      </c>
      <c r="L295" s="324">
        <v>1</v>
      </c>
      <c r="M295" s="323"/>
      <c r="N295" s="325" t="s">
        <v>266</v>
      </c>
      <c r="O295" s="323"/>
      <c r="P295" s="326" t="s">
        <v>182</v>
      </c>
      <c r="Q295" s="327"/>
      <c r="R295" s="320">
        <v>47174.746099999997</v>
      </c>
      <c r="S295" s="320">
        <v>46544.652300000002</v>
      </c>
      <c r="T295" s="320">
        <v>52903.558599999997</v>
      </c>
      <c r="U295" s="321">
        <v>146622.95699999999</v>
      </c>
      <c r="W295" s="329"/>
      <c r="X295" s="329"/>
    </row>
    <row r="296" spans="1:24" s="328" customFormat="1" ht="12" customHeight="1">
      <c r="A296" s="322" t="s">
        <v>173</v>
      </c>
      <c r="B296" s="205" t="s">
        <v>271</v>
      </c>
      <c r="C296" s="323">
        <v>5</v>
      </c>
      <c r="D296" s="205" t="s">
        <v>266</v>
      </c>
      <c r="E296" s="323"/>
      <c r="F296" s="334">
        <v>21525.7988</v>
      </c>
      <c r="G296" s="334">
        <v>21238.287100000001</v>
      </c>
      <c r="H296" s="334">
        <v>24074.269499999999</v>
      </c>
      <c r="I296" s="323"/>
      <c r="J296" s="324">
        <v>1</v>
      </c>
      <c r="K296" s="324">
        <v>1</v>
      </c>
      <c r="L296" s="324">
        <v>1</v>
      </c>
      <c r="M296" s="323"/>
      <c r="N296" s="325" t="s">
        <v>266</v>
      </c>
      <c r="O296" s="323"/>
      <c r="P296" s="326" t="s">
        <v>180</v>
      </c>
      <c r="Q296" s="327"/>
      <c r="R296" s="320">
        <v>21525.7988</v>
      </c>
      <c r="S296" s="320">
        <v>21238.287100000001</v>
      </c>
      <c r="T296" s="320">
        <v>24074.269499999999</v>
      </c>
      <c r="U296" s="321">
        <v>66838.3554</v>
      </c>
      <c r="W296" s="329"/>
      <c r="X296" s="329"/>
    </row>
    <row r="297" spans="1:24" s="328" customFormat="1" ht="12" customHeight="1">
      <c r="A297" s="322" t="s">
        <v>173</v>
      </c>
      <c r="B297" s="205" t="s">
        <v>271</v>
      </c>
      <c r="C297" s="323">
        <v>5</v>
      </c>
      <c r="D297" s="205" t="s">
        <v>266</v>
      </c>
      <c r="E297" s="323"/>
      <c r="F297" s="334">
        <v>30797.97972972973</v>
      </c>
      <c r="G297" s="334">
        <v>30706.087837837837</v>
      </c>
      <c r="H297" s="334">
        <v>34515.631762162157</v>
      </c>
      <c r="I297" s="323"/>
      <c r="J297" s="324">
        <v>9.25</v>
      </c>
      <c r="K297" s="324">
        <v>9.25</v>
      </c>
      <c r="L297" s="324">
        <v>9.25</v>
      </c>
      <c r="M297" s="323"/>
      <c r="N297" s="325" t="s">
        <v>266</v>
      </c>
      <c r="O297" s="323"/>
      <c r="P297" s="326" t="s">
        <v>176</v>
      </c>
      <c r="Q297" s="327"/>
      <c r="R297" s="320">
        <v>284881.3125</v>
      </c>
      <c r="S297" s="320">
        <v>284031.3125</v>
      </c>
      <c r="T297" s="320">
        <v>319269.59379999997</v>
      </c>
      <c r="U297" s="321">
        <v>888182.21879999992</v>
      </c>
      <c r="W297" s="329"/>
      <c r="X297" s="329"/>
    </row>
    <row r="298" spans="1:24" s="328" customFormat="1" ht="12" customHeight="1">
      <c r="A298" s="322" t="s">
        <v>173</v>
      </c>
      <c r="B298" s="205" t="s">
        <v>271</v>
      </c>
      <c r="C298" s="323">
        <v>5</v>
      </c>
      <c r="D298" s="205" t="s">
        <v>266</v>
      </c>
      <c r="E298" s="323"/>
      <c r="F298" s="334">
        <v>58367.328099999999</v>
      </c>
      <c r="G298" s="334">
        <v>57587.742200000001</v>
      </c>
      <c r="H298" s="334">
        <v>65489.453099999999</v>
      </c>
      <c r="I298" s="323"/>
      <c r="J298" s="324">
        <v>1</v>
      </c>
      <c r="K298" s="324">
        <v>1</v>
      </c>
      <c r="L298" s="324">
        <v>1</v>
      </c>
      <c r="M298" s="323"/>
      <c r="N298" s="325" t="s">
        <v>266</v>
      </c>
      <c r="O298" s="323"/>
      <c r="P298" s="326" t="s">
        <v>182</v>
      </c>
      <c r="Q298" s="327"/>
      <c r="R298" s="320">
        <v>58367.328099999999</v>
      </c>
      <c r="S298" s="320">
        <v>57587.742200000001</v>
      </c>
      <c r="T298" s="320">
        <v>65489.453099999999</v>
      </c>
      <c r="U298" s="321">
        <v>181444.52340000001</v>
      </c>
      <c r="W298" s="329"/>
      <c r="X298" s="329"/>
    </row>
    <row r="299" spans="1:24" s="328" customFormat="1" ht="12" customHeight="1">
      <c r="A299" s="322" t="s">
        <v>173</v>
      </c>
      <c r="B299" s="205" t="s">
        <v>272</v>
      </c>
      <c r="C299" s="323">
        <v>5</v>
      </c>
      <c r="D299" s="205" t="s">
        <v>266</v>
      </c>
      <c r="E299" s="323"/>
      <c r="F299" s="334">
        <v>52243.273450000001</v>
      </c>
      <c r="G299" s="334">
        <v>51545.484375</v>
      </c>
      <c r="H299" s="334">
        <v>58651.402349999997</v>
      </c>
      <c r="I299" s="323"/>
      <c r="J299" s="324">
        <v>4</v>
      </c>
      <c r="K299" s="324">
        <v>4</v>
      </c>
      <c r="L299" s="324">
        <v>4</v>
      </c>
      <c r="M299" s="323"/>
      <c r="N299" s="325" t="s">
        <v>266</v>
      </c>
      <c r="O299" s="323"/>
      <c r="P299" s="326" t="s">
        <v>176</v>
      </c>
      <c r="Q299" s="327"/>
      <c r="R299" s="320">
        <v>208973.0938</v>
      </c>
      <c r="S299" s="320">
        <v>206181.9375</v>
      </c>
      <c r="T299" s="320">
        <v>234605.60939999999</v>
      </c>
      <c r="U299" s="321">
        <v>649760.64069999999</v>
      </c>
      <c r="W299" s="329"/>
      <c r="X299" s="329"/>
    </row>
    <row r="300" spans="1:24" s="328" customFormat="1" ht="12" customHeight="1">
      <c r="A300" s="322" t="s">
        <v>173</v>
      </c>
      <c r="B300" s="205" t="s">
        <v>272</v>
      </c>
      <c r="C300" s="323">
        <v>5</v>
      </c>
      <c r="D300" s="205" t="s">
        <v>266</v>
      </c>
      <c r="E300" s="323"/>
      <c r="F300" s="334">
        <v>59910.125</v>
      </c>
      <c r="G300" s="334">
        <v>59109.929700000001</v>
      </c>
      <c r="H300" s="334">
        <v>67225.968800000002</v>
      </c>
      <c r="I300" s="323"/>
      <c r="J300" s="324">
        <v>1</v>
      </c>
      <c r="K300" s="324">
        <v>1</v>
      </c>
      <c r="L300" s="324">
        <v>1</v>
      </c>
      <c r="M300" s="323"/>
      <c r="N300" s="325" t="s">
        <v>266</v>
      </c>
      <c r="O300" s="323"/>
      <c r="P300" s="326" t="s">
        <v>182</v>
      </c>
      <c r="Q300" s="327"/>
      <c r="R300" s="320">
        <v>59910.125</v>
      </c>
      <c r="S300" s="320">
        <v>59109.929700000001</v>
      </c>
      <c r="T300" s="320">
        <v>67225.968800000002</v>
      </c>
      <c r="U300" s="321">
        <v>186246.02350000001</v>
      </c>
      <c r="W300" s="329"/>
      <c r="X300" s="329"/>
    </row>
    <row r="301" spans="1:24" s="328" customFormat="1" ht="12" customHeight="1">
      <c r="A301" s="322" t="s">
        <v>173</v>
      </c>
      <c r="B301" s="205" t="s">
        <v>273</v>
      </c>
      <c r="C301" s="323">
        <v>6</v>
      </c>
      <c r="D301" s="205" t="s">
        <v>274</v>
      </c>
      <c r="E301" s="323"/>
      <c r="F301" s="334">
        <v>1458.0822000000001</v>
      </c>
      <c r="G301" s="334">
        <v>1438.6071999999999</v>
      </c>
      <c r="H301" s="334">
        <v>1616.7146</v>
      </c>
      <c r="I301" s="323"/>
      <c r="J301" s="324">
        <v>1</v>
      </c>
      <c r="K301" s="324">
        <v>1</v>
      </c>
      <c r="L301" s="324">
        <v>1</v>
      </c>
      <c r="M301" s="323"/>
      <c r="N301" s="325" t="s">
        <v>179</v>
      </c>
      <c r="O301" s="323"/>
      <c r="P301" s="326" t="s">
        <v>176</v>
      </c>
      <c r="Q301" s="327"/>
      <c r="R301" s="320">
        <v>1458.0822000000001</v>
      </c>
      <c r="S301" s="320">
        <v>1438.6071999999999</v>
      </c>
      <c r="T301" s="320">
        <v>1616.7146</v>
      </c>
      <c r="U301" s="321">
        <v>4513.4040000000005</v>
      </c>
      <c r="W301" s="329"/>
      <c r="X301" s="329"/>
    </row>
    <row r="302" spans="1:24" s="328" customFormat="1" ht="12" customHeight="1">
      <c r="A302" s="322" t="s">
        <v>173</v>
      </c>
      <c r="B302" s="205" t="s">
        <v>273</v>
      </c>
      <c r="C302" s="323">
        <v>6</v>
      </c>
      <c r="D302" s="205" t="s">
        <v>274</v>
      </c>
      <c r="E302" s="323"/>
      <c r="F302" s="334">
        <v>8317.2483428571431</v>
      </c>
      <c r="G302" s="334">
        <v>8206.1584571428575</v>
      </c>
      <c r="H302" s="334">
        <v>9325.4430857142852</v>
      </c>
      <c r="I302" s="323"/>
      <c r="J302" s="324">
        <v>1.75</v>
      </c>
      <c r="K302" s="324">
        <v>1.75</v>
      </c>
      <c r="L302" s="324">
        <v>1.75</v>
      </c>
      <c r="M302" s="323"/>
      <c r="N302" s="325" t="s">
        <v>179</v>
      </c>
      <c r="O302" s="323"/>
      <c r="P302" s="326" t="s">
        <v>182</v>
      </c>
      <c r="Q302" s="327"/>
      <c r="R302" s="320">
        <v>14555.184600000001</v>
      </c>
      <c r="S302" s="320">
        <v>14360.777300000002</v>
      </c>
      <c r="T302" s="320">
        <v>16319.525399999999</v>
      </c>
      <c r="U302" s="321">
        <v>45235.487300000001</v>
      </c>
      <c r="W302" s="329"/>
      <c r="X302" s="329"/>
    </row>
    <row r="303" spans="1:24" s="328" customFormat="1" ht="12" customHeight="1">
      <c r="A303" s="322" t="s">
        <v>173</v>
      </c>
      <c r="B303" s="205" t="s">
        <v>275</v>
      </c>
      <c r="C303" s="323">
        <v>6</v>
      </c>
      <c r="D303" s="205" t="s">
        <v>274</v>
      </c>
      <c r="E303" s="323"/>
      <c r="F303" s="334">
        <v>9577.0146499999992</v>
      </c>
      <c r="G303" s="334">
        <v>9449.0986499999999</v>
      </c>
      <c r="H303" s="334">
        <v>10726.2842</v>
      </c>
      <c r="I303" s="323"/>
      <c r="J303" s="324">
        <v>2</v>
      </c>
      <c r="K303" s="324">
        <v>2</v>
      </c>
      <c r="L303" s="324">
        <v>2</v>
      </c>
      <c r="M303" s="323"/>
      <c r="N303" s="325" t="s">
        <v>179</v>
      </c>
      <c r="O303" s="323"/>
      <c r="P303" s="326" t="s">
        <v>176</v>
      </c>
      <c r="Q303" s="327"/>
      <c r="R303" s="320">
        <v>19154.029299999998</v>
      </c>
      <c r="S303" s="320">
        <v>18898.1973</v>
      </c>
      <c r="T303" s="320">
        <v>21452.5684</v>
      </c>
      <c r="U303" s="321">
        <v>59504.794999999998</v>
      </c>
      <c r="W303" s="329"/>
      <c r="X303" s="329"/>
    </row>
    <row r="304" spans="1:24" s="328" customFormat="1" ht="12" customHeight="1">
      <c r="A304" s="322" t="s">
        <v>173</v>
      </c>
      <c r="B304" s="205" t="s">
        <v>275</v>
      </c>
      <c r="C304" s="323">
        <v>6</v>
      </c>
      <c r="D304" s="205" t="s">
        <v>274</v>
      </c>
      <c r="E304" s="323"/>
      <c r="F304" s="334">
        <v>11531.21385</v>
      </c>
      <c r="G304" s="334">
        <v>11377.1963</v>
      </c>
      <c r="H304" s="334">
        <v>12939.953149999999</v>
      </c>
      <c r="I304" s="323"/>
      <c r="J304" s="324">
        <v>2</v>
      </c>
      <c r="K304" s="324">
        <v>2</v>
      </c>
      <c r="L304" s="324">
        <v>2</v>
      </c>
      <c r="M304" s="323"/>
      <c r="N304" s="325" t="s">
        <v>179</v>
      </c>
      <c r="O304" s="323"/>
      <c r="P304" s="326" t="s">
        <v>182</v>
      </c>
      <c r="Q304" s="327"/>
      <c r="R304" s="320">
        <v>23062.4277</v>
      </c>
      <c r="S304" s="320">
        <v>22754.392599999999</v>
      </c>
      <c r="T304" s="320">
        <v>25879.906299999999</v>
      </c>
      <c r="U304" s="321">
        <v>71696.726599999995</v>
      </c>
      <c r="W304" s="329"/>
      <c r="X304" s="329"/>
    </row>
    <row r="305" spans="1:24" s="328" customFormat="1" ht="12" customHeight="1">
      <c r="A305" s="322" t="s">
        <v>173</v>
      </c>
      <c r="B305" s="205" t="s">
        <v>276</v>
      </c>
      <c r="C305" s="323">
        <v>6</v>
      </c>
      <c r="D305" s="205" t="s">
        <v>274</v>
      </c>
      <c r="E305" s="323"/>
      <c r="F305" s="334">
        <v>10158.184600000001</v>
      </c>
      <c r="G305" s="334">
        <v>10022.5059</v>
      </c>
      <c r="H305" s="334">
        <v>11380.036099999999</v>
      </c>
      <c r="I305" s="323"/>
      <c r="J305" s="324">
        <v>1</v>
      </c>
      <c r="K305" s="324">
        <v>1</v>
      </c>
      <c r="L305" s="324">
        <v>1</v>
      </c>
      <c r="M305" s="323"/>
      <c r="N305" s="325" t="s">
        <v>179</v>
      </c>
      <c r="O305" s="323"/>
      <c r="P305" s="326" t="s">
        <v>180</v>
      </c>
      <c r="Q305" s="327"/>
      <c r="R305" s="320">
        <v>10158.184600000001</v>
      </c>
      <c r="S305" s="320">
        <v>10022.5059</v>
      </c>
      <c r="T305" s="320">
        <v>11380.036099999999</v>
      </c>
      <c r="U305" s="321">
        <v>31560.726600000002</v>
      </c>
      <c r="W305" s="329"/>
      <c r="X305" s="329"/>
    </row>
    <row r="306" spans="1:24" s="328" customFormat="1" ht="12" customHeight="1">
      <c r="A306" s="322" t="s">
        <v>173</v>
      </c>
      <c r="B306" s="205" t="s">
        <v>276</v>
      </c>
      <c r="C306" s="323">
        <v>6</v>
      </c>
      <c r="D306" s="205" t="s">
        <v>274</v>
      </c>
      <c r="E306" s="323"/>
      <c r="F306" s="334">
        <v>10197.3086</v>
      </c>
      <c r="G306" s="334">
        <v>10061.107400000001</v>
      </c>
      <c r="H306" s="334">
        <v>11424.0049</v>
      </c>
      <c r="I306" s="323"/>
      <c r="J306" s="324">
        <v>2</v>
      </c>
      <c r="K306" s="324">
        <v>2</v>
      </c>
      <c r="L306" s="324">
        <v>2</v>
      </c>
      <c r="M306" s="323"/>
      <c r="N306" s="325" t="s">
        <v>179</v>
      </c>
      <c r="O306" s="323"/>
      <c r="P306" s="326" t="s">
        <v>176</v>
      </c>
      <c r="Q306" s="327"/>
      <c r="R306" s="320">
        <v>20394.617200000001</v>
      </c>
      <c r="S306" s="320">
        <v>20122.214800000002</v>
      </c>
      <c r="T306" s="320">
        <v>22848.0098</v>
      </c>
      <c r="U306" s="321">
        <v>63364.841800000002</v>
      </c>
      <c r="W306" s="329"/>
      <c r="X306" s="329"/>
    </row>
    <row r="307" spans="1:24" s="328" customFormat="1" ht="12" customHeight="1">
      <c r="A307" s="322" t="s">
        <v>173</v>
      </c>
      <c r="B307" s="205" t="s">
        <v>276</v>
      </c>
      <c r="C307" s="323">
        <v>6</v>
      </c>
      <c r="D307" s="205" t="s">
        <v>274</v>
      </c>
      <c r="E307" s="323"/>
      <c r="F307" s="334">
        <v>10149.0195</v>
      </c>
      <c r="G307" s="334">
        <v>10013.4629</v>
      </c>
      <c r="H307" s="334">
        <v>11369.694299999999</v>
      </c>
      <c r="I307" s="323"/>
      <c r="J307" s="324">
        <v>1</v>
      </c>
      <c r="K307" s="324">
        <v>1</v>
      </c>
      <c r="L307" s="324">
        <v>1</v>
      </c>
      <c r="M307" s="323"/>
      <c r="N307" s="325" t="s">
        <v>179</v>
      </c>
      <c r="O307" s="323"/>
      <c r="P307" s="326" t="s">
        <v>182</v>
      </c>
      <c r="Q307" s="327"/>
      <c r="R307" s="320">
        <v>10149.0195</v>
      </c>
      <c r="S307" s="320">
        <v>10013.4629</v>
      </c>
      <c r="T307" s="320">
        <v>11369.694299999999</v>
      </c>
      <c r="U307" s="321">
        <v>31532.1767</v>
      </c>
      <c r="W307" s="329"/>
      <c r="X307" s="329"/>
    </row>
    <row r="308" spans="1:24" s="328" customFormat="1" ht="12" customHeight="1">
      <c r="A308" s="322" t="s">
        <v>173</v>
      </c>
      <c r="B308" s="205" t="s">
        <v>277</v>
      </c>
      <c r="C308" s="323">
        <v>6</v>
      </c>
      <c r="D308" s="205" t="s">
        <v>274</v>
      </c>
      <c r="E308" s="323"/>
      <c r="F308" s="334">
        <v>14055.4951</v>
      </c>
      <c r="G308" s="334">
        <v>13867.761699999999</v>
      </c>
      <c r="H308" s="334">
        <v>15665.0039</v>
      </c>
      <c r="I308" s="323"/>
      <c r="J308" s="324">
        <v>1</v>
      </c>
      <c r="K308" s="324">
        <v>1</v>
      </c>
      <c r="L308" s="324">
        <v>1</v>
      </c>
      <c r="M308" s="323"/>
      <c r="N308" s="325" t="s">
        <v>179</v>
      </c>
      <c r="O308" s="323"/>
      <c r="P308" s="326" t="s">
        <v>180</v>
      </c>
      <c r="Q308" s="327"/>
      <c r="R308" s="320">
        <v>14055.4951</v>
      </c>
      <c r="S308" s="320">
        <v>13867.761699999999</v>
      </c>
      <c r="T308" s="320">
        <v>15665.0039</v>
      </c>
      <c r="U308" s="321">
        <v>43588.260699999999</v>
      </c>
      <c r="W308" s="329"/>
      <c r="X308" s="329"/>
    </row>
    <row r="309" spans="1:24" s="328" customFormat="1" ht="12" customHeight="1">
      <c r="A309" s="322" t="s">
        <v>173</v>
      </c>
      <c r="B309" s="205" t="s">
        <v>277</v>
      </c>
      <c r="C309" s="323">
        <v>6</v>
      </c>
      <c r="D309" s="205" t="s">
        <v>274</v>
      </c>
      <c r="E309" s="323"/>
      <c r="F309" s="334">
        <v>14249.395500000001</v>
      </c>
      <c r="G309" s="334">
        <v>14059.072275</v>
      </c>
      <c r="H309" s="334">
        <v>15883.1162</v>
      </c>
      <c r="I309" s="323"/>
      <c r="J309" s="324">
        <v>4</v>
      </c>
      <c r="K309" s="324">
        <v>4</v>
      </c>
      <c r="L309" s="324">
        <v>4</v>
      </c>
      <c r="M309" s="323"/>
      <c r="N309" s="325" t="s">
        <v>179</v>
      </c>
      <c r="O309" s="323"/>
      <c r="P309" s="326" t="s">
        <v>176</v>
      </c>
      <c r="Q309" s="327"/>
      <c r="R309" s="320">
        <v>56997.582000000002</v>
      </c>
      <c r="S309" s="320">
        <v>56236.289100000002</v>
      </c>
      <c r="T309" s="320">
        <v>63532.464800000002</v>
      </c>
      <c r="U309" s="321">
        <v>176766.33590000001</v>
      </c>
      <c r="W309" s="329"/>
      <c r="X309" s="329"/>
    </row>
    <row r="310" spans="1:24" s="328" customFormat="1" ht="12" customHeight="1">
      <c r="A310" s="322" t="s">
        <v>173</v>
      </c>
      <c r="B310" s="205" t="s">
        <v>277</v>
      </c>
      <c r="C310" s="323">
        <v>6</v>
      </c>
      <c r="D310" s="205" t="s">
        <v>274</v>
      </c>
      <c r="E310" s="323"/>
      <c r="F310" s="334">
        <v>13613.1016</v>
      </c>
      <c r="G310" s="334">
        <v>13431.277400000001</v>
      </c>
      <c r="H310" s="334">
        <v>15167.405199999999</v>
      </c>
      <c r="I310" s="323"/>
      <c r="J310" s="324">
        <v>0.5</v>
      </c>
      <c r="K310" s="324">
        <v>0.5</v>
      </c>
      <c r="L310" s="324">
        <v>0.5</v>
      </c>
      <c r="M310" s="323"/>
      <c r="N310" s="325" t="s">
        <v>179</v>
      </c>
      <c r="O310" s="323"/>
      <c r="P310" s="326" t="s">
        <v>182</v>
      </c>
      <c r="Q310" s="327"/>
      <c r="R310" s="320">
        <v>6806.5508</v>
      </c>
      <c r="S310" s="320">
        <v>6715.6387000000004</v>
      </c>
      <c r="T310" s="320">
        <v>7583.7025999999996</v>
      </c>
      <c r="U310" s="321">
        <v>21105.892100000001</v>
      </c>
      <c r="W310" s="329"/>
      <c r="X310" s="329"/>
    </row>
    <row r="311" spans="1:24" s="328" customFormat="1" ht="12" customHeight="1">
      <c r="A311" s="322" t="s">
        <v>173</v>
      </c>
      <c r="B311" s="205" t="s">
        <v>278</v>
      </c>
      <c r="C311" s="323">
        <v>6</v>
      </c>
      <c r="D311" s="205" t="s">
        <v>274</v>
      </c>
      <c r="E311" s="323"/>
      <c r="F311" s="334">
        <v>22047.851549999999</v>
      </c>
      <c r="G311" s="334">
        <v>25845.521499999999</v>
      </c>
      <c r="H311" s="334">
        <v>24297.875</v>
      </c>
      <c r="I311" s="323"/>
      <c r="J311" s="324">
        <v>2</v>
      </c>
      <c r="K311" s="324">
        <v>2</v>
      </c>
      <c r="L311" s="324">
        <v>1</v>
      </c>
      <c r="M311" s="323"/>
      <c r="N311" s="325" t="s">
        <v>179</v>
      </c>
      <c r="O311" s="323"/>
      <c r="P311" s="326" t="s">
        <v>182</v>
      </c>
      <c r="Q311" s="327"/>
      <c r="R311" s="320">
        <v>44095.703099999999</v>
      </c>
      <c r="S311" s="320">
        <v>51691.042999999998</v>
      </c>
      <c r="T311" s="320">
        <v>24297.875</v>
      </c>
      <c r="U311" s="321">
        <v>120084.62109999999</v>
      </c>
      <c r="W311" s="329"/>
      <c r="X311" s="329"/>
    </row>
    <row r="312" spans="1:24" s="328" customFormat="1" ht="12" customHeight="1">
      <c r="A312" s="322" t="s">
        <v>173</v>
      </c>
      <c r="B312" s="205" t="s">
        <v>279</v>
      </c>
      <c r="C312" s="323">
        <v>6</v>
      </c>
      <c r="D312" s="205" t="s">
        <v>274</v>
      </c>
      <c r="E312" s="323"/>
      <c r="F312" s="334">
        <v>8714.5019499999999</v>
      </c>
      <c r="G312" s="334">
        <v>8598.1054499999991</v>
      </c>
      <c r="H312" s="334">
        <v>9760.9648500000003</v>
      </c>
      <c r="I312" s="323"/>
      <c r="J312" s="324">
        <v>2</v>
      </c>
      <c r="K312" s="324">
        <v>2</v>
      </c>
      <c r="L312" s="324">
        <v>2</v>
      </c>
      <c r="M312" s="323"/>
      <c r="N312" s="325" t="s">
        <v>179</v>
      </c>
      <c r="O312" s="323"/>
      <c r="P312" s="326" t="s">
        <v>176</v>
      </c>
      <c r="Q312" s="327"/>
      <c r="R312" s="320">
        <v>17429.0039</v>
      </c>
      <c r="S312" s="320">
        <v>17196.210899999998</v>
      </c>
      <c r="T312" s="320">
        <v>19521.929700000001</v>
      </c>
      <c r="U312" s="321">
        <v>54147.144500000002</v>
      </c>
      <c r="W312" s="329"/>
      <c r="X312" s="329"/>
    </row>
    <row r="313" spans="1:24" s="328" customFormat="1" ht="12" customHeight="1">
      <c r="A313" s="322" t="s">
        <v>173</v>
      </c>
      <c r="B313" s="205" t="s">
        <v>280</v>
      </c>
      <c r="C313" s="323">
        <v>6</v>
      </c>
      <c r="D313" s="205" t="s">
        <v>274</v>
      </c>
      <c r="E313" s="323"/>
      <c r="F313" s="334">
        <v>9458.4111499999999</v>
      </c>
      <c r="G313" s="334">
        <v>9332.0791000000008</v>
      </c>
      <c r="H313" s="334">
        <v>10597.552750000001</v>
      </c>
      <c r="I313" s="323"/>
      <c r="J313" s="324">
        <v>2</v>
      </c>
      <c r="K313" s="324">
        <v>2</v>
      </c>
      <c r="L313" s="324">
        <v>2</v>
      </c>
      <c r="M313" s="323"/>
      <c r="N313" s="325" t="s">
        <v>179</v>
      </c>
      <c r="O313" s="323"/>
      <c r="P313" s="326" t="s">
        <v>180</v>
      </c>
      <c r="Q313" s="327"/>
      <c r="R313" s="320">
        <v>18916.8223</v>
      </c>
      <c r="S313" s="320">
        <v>18664.158200000002</v>
      </c>
      <c r="T313" s="320">
        <v>21195.105500000001</v>
      </c>
      <c r="U313" s="321">
        <v>58776.08600000001</v>
      </c>
      <c r="W313" s="329"/>
      <c r="X313" s="329"/>
    </row>
    <row r="314" spans="1:24" s="328" customFormat="1" ht="12" customHeight="1">
      <c r="A314" s="322" t="s">
        <v>173</v>
      </c>
      <c r="B314" s="205" t="s">
        <v>280</v>
      </c>
      <c r="C314" s="323">
        <v>6</v>
      </c>
      <c r="D314" s="205" t="s">
        <v>274</v>
      </c>
      <c r="E314" s="323"/>
      <c r="F314" s="334">
        <v>9754.7487000000001</v>
      </c>
      <c r="G314" s="334">
        <v>9624.4583333333339</v>
      </c>
      <c r="H314" s="334">
        <v>10932.355466666668</v>
      </c>
      <c r="I314" s="323"/>
      <c r="J314" s="324">
        <v>3</v>
      </c>
      <c r="K314" s="324">
        <v>3</v>
      </c>
      <c r="L314" s="324">
        <v>3</v>
      </c>
      <c r="M314" s="323"/>
      <c r="N314" s="325" t="s">
        <v>179</v>
      </c>
      <c r="O314" s="323"/>
      <c r="P314" s="326" t="s">
        <v>176</v>
      </c>
      <c r="Q314" s="327"/>
      <c r="R314" s="320">
        <v>29264.2461</v>
      </c>
      <c r="S314" s="320">
        <v>28873.375</v>
      </c>
      <c r="T314" s="320">
        <v>32797.066400000003</v>
      </c>
      <c r="U314" s="321">
        <v>90934.6875</v>
      </c>
      <c r="W314" s="329"/>
      <c r="X314" s="329"/>
    </row>
    <row r="315" spans="1:24" s="328" customFormat="1" ht="12" customHeight="1">
      <c r="A315" s="322" t="s">
        <v>173</v>
      </c>
      <c r="B315" s="205" t="s">
        <v>280</v>
      </c>
      <c r="C315" s="323">
        <v>6</v>
      </c>
      <c r="D315" s="205" t="s">
        <v>274</v>
      </c>
      <c r="E315" s="323"/>
      <c r="F315" s="334">
        <v>7574.5258999999996</v>
      </c>
      <c r="G315" s="334">
        <v>7473.3559999999998</v>
      </c>
      <c r="H315" s="334">
        <v>8522.7304999999997</v>
      </c>
      <c r="I315" s="323"/>
      <c r="J315" s="324">
        <v>1</v>
      </c>
      <c r="K315" s="324">
        <v>1</v>
      </c>
      <c r="L315" s="324">
        <v>1</v>
      </c>
      <c r="M315" s="323"/>
      <c r="N315" s="325" t="s">
        <v>179</v>
      </c>
      <c r="O315" s="323"/>
      <c r="P315" s="326" t="s">
        <v>181</v>
      </c>
      <c r="Q315" s="327"/>
      <c r="R315" s="320">
        <v>7574.5258999999996</v>
      </c>
      <c r="S315" s="320">
        <v>7473.3559999999998</v>
      </c>
      <c r="T315" s="320">
        <v>8522.7304999999997</v>
      </c>
      <c r="U315" s="321">
        <v>23570.612399999998</v>
      </c>
      <c r="W315" s="329"/>
      <c r="X315" s="329"/>
    </row>
    <row r="316" spans="1:24" s="328" customFormat="1" ht="12" customHeight="1">
      <c r="A316" s="322" t="s">
        <v>173</v>
      </c>
      <c r="B316" s="205" t="s">
        <v>281</v>
      </c>
      <c r="C316" s="323">
        <v>6</v>
      </c>
      <c r="D316" s="205" t="s">
        <v>274</v>
      </c>
      <c r="E316" s="323"/>
      <c r="F316" s="334">
        <v>10980.22265</v>
      </c>
      <c r="G316" s="334">
        <v>10833.56445</v>
      </c>
      <c r="H316" s="334">
        <v>12360.4912</v>
      </c>
      <c r="I316" s="323"/>
      <c r="J316" s="324">
        <v>4</v>
      </c>
      <c r="K316" s="324">
        <v>4</v>
      </c>
      <c r="L316" s="324">
        <v>4</v>
      </c>
      <c r="M316" s="323"/>
      <c r="N316" s="325" t="s">
        <v>179</v>
      </c>
      <c r="O316" s="323"/>
      <c r="P316" s="326" t="s">
        <v>176</v>
      </c>
      <c r="Q316" s="327"/>
      <c r="R316" s="320">
        <v>43920.890599999999</v>
      </c>
      <c r="S316" s="320">
        <v>43334.257799999999</v>
      </c>
      <c r="T316" s="320">
        <v>49441.964800000002</v>
      </c>
      <c r="U316" s="321">
        <v>136697.11320000002</v>
      </c>
      <c r="W316" s="329"/>
      <c r="X316" s="329"/>
    </row>
    <row r="317" spans="1:24" s="328" customFormat="1" ht="12" customHeight="1">
      <c r="A317" s="322" t="s">
        <v>173</v>
      </c>
      <c r="B317" s="205" t="s">
        <v>281</v>
      </c>
      <c r="C317" s="323">
        <v>6</v>
      </c>
      <c r="D317" s="205" t="s">
        <v>274</v>
      </c>
      <c r="E317" s="323"/>
      <c r="F317" s="334">
        <v>12205.390600000001</v>
      </c>
      <c r="G317" s="334">
        <v>12042.368200000001</v>
      </c>
      <c r="H317" s="334">
        <v>13682.979499999999</v>
      </c>
      <c r="I317" s="323"/>
      <c r="J317" s="324">
        <v>1</v>
      </c>
      <c r="K317" s="324">
        <v>1</v>
      </c>
      <c r="L317" s="324">
        <v>1</v>
      </c>
      <c r="M317" s="323"/>
      <c r="N317" s="325" t="s">
        <v>179</v>
      </c>
      <c r="O317" s="323"/>
      <c r="P317" s="326" t="s">
        <v>182</v>
      </c>
      <c r="Q317" s="327"/>
      <c r="R317" s="320">
        <v>12205.390600000001</v>
      </c>
      <c r="S317" s="320">
        <v>12042.368200000001</v>
      </c>
      <c r="T317" s="320">
        <v>13682.979499999999</v>
      </c>
      <c r="U317" s="321">
        <v>37930.738300000005</v>
      </c>
      <c r="W317" s="329"/>
      <c r="X317" s="329"/>
    </row>
    <row r="318" spans="1:24" s="328" customFormat="1" ht="12" customHeight="1">
      <c r="A318" s="322" t="s">
        <v>173</v>
      </c>
      <c r="B318" s="205" t="s">
        <v>281</v>
      </c>
      <c r="C318" s="323">
        <v>6</v>
      </c>
      <c r="D318" s="205" t="s">
        <v>274</v>
      </c>
      <c r="E318" s="323"/>
      <c r="F318" s="334">
        <v>11433.5537</v>
      </c>
      <c r="G318" s="334">
        <v>11280.8408</v>
      </c>
      <c r="H318" s="334">
        <v>12814.6641</v>
      </c>
      <c r="I318" s="323"/>
      <c r="J318" s="324">
        <v>1</v>
      </c>
      <c r="K318" s="324">
        <v>1</v>
      </c>
      <c r="L318" s="324">
        <v>1</v>
      </c>
      <c r="M318" s="323"/>
      <c r="N318" s="325" t="s">
        <v>179</v>
      </c>
      <c r="O318" s="323"/>
      <c r="P318" s="326" t="s">
        <v>188</v>
      </c>
      <c r="Q318" s="327"/>
      <c r="R318" s="320">
        <v>11433.5537</v>
      </c>
      <c r="S318" s="320">
        <v>11280.8408</v>
      </c>
      <c r="T318" s="320">
        <v>12814.6641</v>
      </c>
      <c r="U318" s="321">
        <v>35529.058600000004</v>
      </c>
      <c r="W318" s="329"/>
      <c r="X318" s="329"/>
    </row>
    <row r="319" spans="1:24" s="328" customFormat="1" ht="12" customHeight="1">
      <c r="A319" s="322" t="s">
        <v>173</v>
      </c>
      <c r="B319" s="205" t="s">
        <v>185</v>
      </c>
      <c r="C319" s="323">
        <v>6</v>
      </c>
      <c r="D319" s="205" t="s">
        <v>274</v>
      </c>
      <c r="E319" s="323"/>
      <c r="F319" s="334">
        <v>11346.241409999999</v>
      </c>
      <c r="G319" s="334">
        <v>11194.694530000001</v>
      </c>
      <c r="H319" s="334">
        <v>12718.476559999999</v>
      </c>
      <c r="I319" s="323"/>
      <c r="J319" s="324">
        <v>10</v>
      </c>
      <c r="K319" s="324">
        <v>10</v>
      </c>
      <c r="L319" s="324">
        <v>10</v>
      </c>
      <c r="M319" s="323"/>
      <c r="N319" s="325" t="s">
        <v>179</v>
      </c>
      <c r="O319" s="323"/>
      <c r="P319" s="326" t="s">
        <v>176</v>
      </c>
      <c r="Q319" s="327"/>
      <c r="R319" s="320">
        <v>113462.41409999999</v>
      </c>
      <c r="S319" s="320">
        <v>111946.94530000001</v>
      </c>
      <c r="T319" s="320">
        <v>127184.76559999998</v>
      </c>
      <c r="U319" s="321">
        <v>352594.125</v>
      </c>
      <c r="W319" s="329"/>
      <c r="X319" s="329"/>
    </row>
    <row r="320" spans="1:24" s="328" customFormat="1" ht="12" customHeight="1">
      <c r="A320" s="322" t="s">
        <v>173</v>
      </c>
      <c r="B320" s="205" t="s">
        <v>185</v>
      </c>
      <c r="C320" s="323">
        <v>6</v>
      </c>
      <c r="D320" s="205" t="s">
        <v>274</v>
      </c>
      <c r="E320" s="323"/>
      <c r="F320" s="334">
        <v>11944.949199999999</v>
      </c>
      <c r="G320" s="334">
        <v>11785.406300000001</v>
      </c>
      <c r="H320" s="334">
        <v>13389.9902</v>
      </c>
      <c r="I320" s="323"/>
      <c r="J320" s="324">
        <v>1</v>
      </c>
      <c r="K320" s="324">
        <v>1</v>
      </c>
      <c r="L320" s="324">
        <v>1</v>
      </c>
      <c r="M320" s="323"/>
      <c r="N320" s="325" t="s">
        <v>179</v>
      </c>
      <c r="O320" s="323"/>
      <c r="P320" s="326" t="s">
        <v>181</v>
      </c>
      <c r="Q320" s="327"/>
      <c r="R320" s="320">
        <v>11944.949199999999</v>
      </c>
      <c r="S320" s="320">
        <v>11785.406300000001</v>
      </c>
      <c r="T320" s="320">
        <v>13389.9902</v>
      </c>
      <c r="U320" s="321">
        <v>37120.345699999998</v>
      </c>
      <c r="W320" s="329"/>
      <c r="X320" s="329"/>
    </row>
    <row r="321" spans="1:24" s="328" customFormat="1" ht="12" customHeight="1">
      <c r="A321" s="322" t="s">
        <v>173</v>
      </c>
      <c r="B321" s="205" t="s">
        <v>185</v>
      </c>
      <c r="C321" s="323">
        <v>6</v>
      </c>
      <c r="D321" s="205" t="s">
        <v>274</v>
      </c>
      <c r="E321" s="323"/>
      <c r="F321" s="334">
        <v>12670.6592</v>
      </c>
      <c r="G321" s="334">
        <v>12501.422850000001</v>
      </c>
      <c r="H321" s="334">
        <v>14206.35255</v>
      </c>
      <c r="I321" s="323"/>
      <c r="J321" s="324">
        <v>2</v>
      </c>
      <c r="K321" s="324">
        <v>2</v>
      </c>
      <c r="L321" s="324">
        <v>2</v>
      </c>
      <c r="M321" s="323"/>
      <c r="N321" s="325" t="s">
        <v>179</v>
      </c>
      <c r="O321" s="323"/>
      <c r="P321" s="326" t="s">
        <v>182</v>
      </c>
      <c r="Q321" s="327"/>
      <c r="R321" s="320">
        <v>25341.3184</v>
      </c>
      <c r="S321" s="320">
        <v>25002.845700000002</v>
      </c>
      <c r="T321" s="320">
        <v>28412.705099999999</v>
      </c>
      <c r="U321" s="321">
        <v>78756.869200000001</v>
      </c>
      <c r="W321" s="329"/>
      <c r="X321" s="329"/>
    </row>
    <row r="322" spans="1:24" s="328" customFormat="1" ht="12" customHeight="1">
      <c r="A322" s="322" t="s">
        <v>173</v>
      </c>
      <c r="B322" s="205" t="s">
        <v>185</v>
      </c>
      <c r="C322" s="323">
        <v>6</v>
      </c>
      <c r="D322" s="205" t="s">
        <v>274</v>
      </c>
      <c r="E322" s="323"/>
      <c r="F322" s="334">
        <v>5697.7650999999996</v>
      </c>
      <c r="G322" s="334">
        <v>5621.6625999999997</v>
      </c>
      <c r="H322" s="334">
        <v>6374.2271000000001</v>
      </c>
      <c r="I322" s="323"/>
      <c r="J322" s="324">
        <v>1</v>
      </c>
      <c r="K322" s="324">
        <v>1</v>
      </c>
      <c r="L322" s="324">
        <v>1</v>
      </c>
      <c r="M322" s="323"/>
      <c r="N322" s="325" t="s">
        <v>179</v>
      </c>
      <c r="O322" s="323"/>
      <c r="P322" s="326" t="s">
        <v>186</v>
      </c>
      <c r="Q322" s="327"/>
      <c r="R322" s="320">
        <v>5697.7650999999996</v>
      </c>
      <c r="S322" s="320">
        <v>5621.6625999999997</v>
      </c>
      <c r="T322" s="320">
        <v>6374.2271000000001</v>
      </c>
      <c r="U322" s="321">
        <v>17693.6548</v>
      </c>
      <c r="W322" s="329"/>
      <c r="X322" s="329"/>
    </row>
    <row r="323" spans="1:24" s="328" customFormat="1" ht="12" customHeight="1">
      <c r="A323" s="322" t="s">
        <v>173</v>
      </c>
      <c r="B323" s="205" t="s">
        <v>185</v>
      </c>
      <c r="C323" s="323">
        <v>6</v>
      </c>
      <c r="D323" s="205" t="s">
        <v>274</v>
      </c>
      <c r="E323" s="323"/>
      <c r="F323" s="334">
        <v>11922.015600000001</v>
      </c>
      <c r="G323" s="334">
        <v>11762.7783</v>
      </c>
      <c r="H323" s="334">
        <v>13364.180700000001</v>
      </c>
      <c r="I323" s="323"/>
      <c r="J323" s="324">
        <v>1</v>
      </c>
      <c r="K323" s="324">
        <v>1</v>
      </c>
      <c r="L323" s="324">
        <v>1</v>
      </c>
      <c r="M323" s="323"/>
      <c r="N323" s="325" t="s">
        <v>179</v>
      </c>
      <c r="O323" s="323"/>
      <c r="P323" s="326" t="s">
        <v>183</v>
      </c>
      <c r="Q323" s="327"/>
      <c r="R323" s="320">
        <v>11922.015600000001</v>
      </c>
      <c r="S323" s="320">
        <v>11762.7783</v>
      </c>
      <c r="T323" s="320">
        <v>13364.180700000001</v>
      </c>
      <c r="U323" s="321">
        <v>37048.974600000001</v>
      </c>
      <c r="W323" s="329"/>
      <c r="X323" s="329"/>
    </row>
    <row r="324" spans="1:24" s="328" customFormat="1" ht="12" customHeight="1">
      <c r="A324" s="322" t="s">
        <v>173</v>
      </c>
      <c r="B324" s="205" t="s">
        <v>282</v>
      </c>
      <c r="C324" s="323">
        <v>6</v>
      </c>
      <c r="D324" s="205" t="s">
        <v>274</v>
      </c>
      <c r="E324" s="323"/>
      <c r="F324" s="334">
        <v>8422.0712999999996</v>
      </c>
      <c r="G324" s="334">
        <v>8309.5810500000007</v>
      </c>
      <c r="H324" s="334">
        <v>9434.5840000000007</v>
      </c>
      <c r="I324" s="323"/>
      <c r="J324" s="324">
        <v>2</v>
      </c>
      <c r="K324" s="324">
        <v>2</v>
      </c>
      <c r="L324" s="324">
        <v>2</v>
      </c>
      <c r="M324" s="323"/>
      <c r="N324" s="325" t="s">
        <v>179</v>
      </c>
      <c r="O324" s="323"/>
      <c r="P324" s="326" t="s">
        <v>189</v>
      </c>
      <c r="Q324" s="327"/>
      <c r="R324" s="320">
        <v>16844.142599999999</v>
      </c>
      <c r="S324" s="320">
        <v>16619.162100000001</v>
      </c>
      <c r="T324" s="320">
        <v>18869.168000000001</v>
      </c>
      <c r="U324" s="321">
        <v>52332.472699999998</v>
      </c>
      <c r="W324" s="329"/>
      <c r="X324" s="329"/>
    </row>
    <row r="325" spans="1:24" s="328" customFormat="1" ht="12" customHeight="1">
      <c r="A325" s="322" t="s">
        <v>173</v>
      </c>
      <c r="B325" s="205" t="s">
        <v>283</v>
      </c>
      <c r="C325" s="323">
        <v>7</v>
      </c>
      <c r="D325" s="205" t="s">
        <v>179</v>
      </c>
      <c r="E325" s="323"/>
      <c r="F325" s="334">
        <v>8826.3809000000001</v>
      </c>
      <c r="G325" s="334">
        <v>8708.4902000000002</v>
      </c>
      <c r="H325" s="334">
        <v>11855.6963</v>
      </c>
      <c r="I325" s="323"/>
      <c r="J325" s="324">
        <v>1</v>
      </c>
      <c r="K325" s="324">
        <v>1</v>
      </c>
      <c r="L325" s="324">
        <v>1</v>
      </c>
      <c r="M325" s="323"/>
      <c r="N325" s="325" t="s">
        <v>179</v>
      </c>
      <c r="O325" s="323"/>
      <c r="P325" s="326" t="s">
        <v>180</v>
      </c>
      <c r="Q325" s="327"/>
      <c r="R325" s="320">
        <v>8826.3809000000001</v>
      </c>
      <c r="S325" s="320">
        <v>8708.4902000000002</v>
      </c>
      <c r="T325" s="320">
        <v>11855.6963</v>
      </c>
      <c r="U325" s="321">
        <v>29390.5674</v>
      </c>
      <c r="W325" s="329"/>
      <c r="X325" s="329"/>
    </row>
    <row r="326" spans="1:24" s="328" customFormat="1" ht="12" customHeight="1">
      <c r="A326" s="322" t="s">
        <v>173</v>
      </c>
      <c r="B326" s="205" t="s">
        <v>283</v>
      </c>
      <c r="C326" s="323">
        <v>7</v>
      </c>
      <c r="D326" s="205" t="s">
        <v>179</v>
      </c>
      <c r="E326" s="323"/>
      <c r="F326" s="334">
        <v>7297.5279999999993</v>
      </c>
      <c r="G326" s="334">
        <v>7200.0579333333335</v>
      </c>
      <c r="H326" s="334">
        <v>9491.7584666666662</v>
      </c>
      <c r="I326" s="323"/>
      <c r="J326" s="324">
        <v>3</v>
      </c>
      <c r="K326" s="324">
        <v>3</v>
      </c>
      <c r="L326" s="324">
        <v>3</v>
      </c>
      <c r="M326" s="323"/>
      <c r="N326" s="325" t="s">
        <v>179</v>
      </c>
      <c r="O326" s="323"/>
      <c r="P326" s="326" t="s">
        <v>176</v>
      </c>
      <c r="Q326" s="327"/>
      <c r="R326" s="320">
        <v>21892.583999999999</v>
      </c>
      <c r="S326" s="320">
        <v>21600.1738</v>
      </c>
      <c r="T326" s="320">
        <v>28475.275399999999</v>
      </c>
      <c r="U326" s="321">
        <v>71968.033200000005</v>
      </c>
      <c r="W326" s="329"/>
      <c r="X326" s="329"/>
    </row>
    <row r="327" spans="1:24" s="328" customFormat="1" ht="12" customHeight="1">
      <c r="A327" s="322" t="s">
        <v>173</v>
      </c>
      <c r="B327" s="205" t="s">
        <v>284</v>
      </c>
      <c r="C327" s="323">
        <v>7</v>
      </c>
      <c r="D327" s="205" t="s">
        <v>179</v>
      </c>
      <c r="E327" s="323"/>
      <c r="F327" s="334">
        <v>8424.9717000000001</v>
      </c>
      <c r="G327" s="334">
        <v>8312.4434000000001</v>
      </c>
      <c r="H327" s="334">
        <v>11404.1162</v>
      </c>
      <c r="I327" s="323"/>
      <c r="J327" s="324">
        <v>1</v>
      </c>
      <c r="K327" s="324">
        <v>1</v>
      </c>
      <c r="L327" s="324">
        <v>1</v>
      </c>
      <c r="M327" s="323"/>
      <c r="N327" s="325" t="s">
        <v>179</v>
      </c>
      <c r="O327" s="323"/>
      <c r="P327" s="326" t="s">
        <v>180</v>
      </c>
      <c r="Q327" s="327"/>
      <c r="R327" s="320">
        <v>8424.9717000000001</v>
      </c>
      <c r="S327" s="320">
        <v>8312.4434000000001</v>
      </c>
      <c r="T327" s="320">
        <v>11404.1162</v>
      </c>
      <c r="U327" s="321">
        <v>28141.531299999999</v>
      </c>
      <c r="W327" s="329"/>
      <c r="X327" s="329"/>
    </row>
    <row r="328" spans="1:24" s="328" customFormat="1" ht="12" customHeight="1">
      <c r="A328" s="322" t="s">
        <v>173</v>
      </c>
      <c r="B328" s="205" t="s">
        <v>284</v>
      </c>
      <c r="C328" s="323">
        <v>7</v>
      </c>
      <c r="D328" s="205" t="s">
        <v>179</v>
      </c>
      <c r="E328" s="323"/>
      <c r="F328" s="334">
        <v>8713.4164099999998</v>
      </c>
      <c r="G328" s="334">
        <v>8597.0351599999995</v>
      </c>
      <c r="H328" s="334">
        <v>12094.402340000001</v>
      </c>
      <c r="I328" s="323"/>
      <c r="J328" s="324">
        <v>10</v>
      </c>
      <c r="K328" s="324">
        <v>10</v>
      </c>
      <c r="L328" s="324">
        <v>10</v>
      </c>
      <c r="M328" s="323"/>
      <c r="N328" s="325" t="s">
        <v>179</v>
      </c>
      <c r="O328" s="323"/>
      <c r="P328" s="326" t="s">
        <v>176</v>
      </c>
      <c r="Q328" s="327"/>
      <c r="R328" s="320">
        <v>87134.164099999995</v>
      </c>
      <c r="S328" s="320">
        <v>85970.351599999995</v>
      </c>
      <c r="T328" s="320">
        <v>120944.02340000001</v>
      </c>
      <c r="U328" s="321">
        <v>294048.53909999999</v>
      </c>
      <c r="W328" s="329"/>
      <c r="X328" s="329"/>
    </row>
    <row r="329" spans="1:24" s="328" customFormat="1" ht="12" customHeight="1">
      <c r="A329" s="322" t="s">
        <v>173</v>
      </c>
      <c r="B329" s="205" t="s">
        <v>284</v>
      </c>
      <c r="C329" s="323">
        <v>7</v>
      </c>
      <c r="D329" s="205" t="s">
        <v>179</v>
      </c>
      <c r="E329" s="323"/>
      <c r="F329" s="334">
        <v>10167.957033333334</v>
      </c>
      <c r="G329" s="334">
        <v>10861.46745</v>
      </c>
      <c r="H329" s="334">
        <v>15390.235683333332</v>
      </c>
      <c r="I329" s="323"/>
      <c r="J329" s="324">
        <v>6</v>
      </c>
      <c r="K329" s="324">
        <v>6</v>
      </c>
      <c r="L329" s="324">
        <v>6</v>
      </c>
      <c r="M329" s="323"/>
      <c r="N329" s="325" t="s">
        <v>179</v>
      </c>
      <c r="O329" s="323"/>
      <c r="P329" s="326" t="s">
        <v>181</v>
      </c>
      <c r="Q329" s="327"/>
      <c r="R329" s="320">
        <v>61007.742200000008</v>
      </c>
      <c r="S329" s="320">
        <v>65168.804700000001</v>
      </c>
      <c r="T329" s="320">
        <v>92341.414099999995</v>
      </c>
      <c r="U329" s="321">
        <v>218517.96100000001</v>
      </c>
      <c r="W329" s="329"/>
      <c r="X329" s="329"/>
    </row>
    <row r="330" spans="1:24" s="328" customFormat="1" ht="12" customHeight="1">
      <c r="A330" s="322" t="s">
        <v>173</v>
      </c>
      <c r="B330" s="205" t="s">
        <v>284</v>
      </c>
      <c r="C330" s="323">
        <v>7</v>
      </c>
      <c r="D330" s="205" t="s">
        <v>179</v>
      </c>
      <c r="E330" s="323"/>
      <c r="F330" s="334">
        <v>9158.6758000000009</v>
      </c>
      <c r="G330" s="334">
        <v>9036.3476499999997</v>
      </c>
      <c r="H330" s="334">
        <v>13592.25295</v>
      </c>
      <c r="I330" s="323"/>
      <c r="J330" s="324">
        <v>2</v>
      </c>
      <c r="K330" s="324">
        <v>2</v>
      </c>
      <c r="L330" s="324">
        <v>2</v>
      </c>
      <c r="M330" s="323"/>
      <c r="N330" s="325" t="s">
        <v>179</v>
      </c>
      <c r="O330" s="323"/>
      <c r="P330" s="326" t="s">
        <v>182</v>
      </c>
      <c r="Q330" s="327"/>
      <c r="R330" s="320">
        <v>18317.351600000002</v>
      </c>
      <c r="S330" s="320">
        <v>18072.695299999999</v>
      </c>
      <c r="T330" s="320">
        <v>27184.5059</v>
      </c>
      <c r="U330" s="321">
        <v>63574.552800000005</v>
      </c>
      <c r="W330" s="329"/>
      <c r="X330" s="329"/>
    </row>
    <row r="331" spans="1:24" s="328" customFormat="1" ht="12" customHeight="1">
      <c r="A331" s="322" t="s">
        <v>173</v>
      </c>
      <c r="B331" s="205" t="s">
        <v>284</v>
      </c>
      <c r="C331" s="323">
        <v>7</v>
      </c>
      <c r="D331" s="205" t="s">
        <v>179</v>
      </c>
      <c r="E331" s="323"/>
      <c r="F331" s="334">
        <v>13486.084000000001</v>
      </c>
      <c r="G331" s="334">
        <v>13305.956099999999</v>
      </c>
      <c r="H331" s="334">
        <v>20755.445299999999</v>
      </c>
      <c r="I331" s="323"/>
      <c r="J331" s="324">
        <v>1</v>
      </c>
      <c r="K331" s="324">
        <v>1</v>
      </c>
      <c r="L331" s="324">
        <v>1</v>
      </c>
      <c r="M331" s="323"/>
      <c r="N331" s="325" t="s">
        <v>179</v>
      </c>
      <c r="O331" s="323"/>
      <c r="P331" s="326" t="s">
        <v>197</v>
      </c>
      <c r="Q331" s="327"/>
      <c r="R331" s="320">
        <v>13486.084000000001</v>
      </c>
      <c r="S331" s="320">
        <v>13305.956099999999</v>
      </c>
      <c r="T331" s="320">
        <v>20755.445299999999</v>
      </c>
      <c r="U331" s="321">
        <v>47547.485399999998</v>
      </c>
      <c r="W331" s="329"/>
      <c r="X331" s="329"/>
    </row>
    <row r="332" spans="1:24" s="328" customFormat="1" ht="12" customHeight="1">
      <c r="A332" s="322" t="s">
        <v>173</v>
      </c>
      <c r="B332" s="205" t="s">
        <v>284</v>
      </c>
      <c r="C332" s="323">
        <v>7</v>
      </c>
      <c r="D332" s="205" t="s">
        <v>179</v>
      </c>
      <c r="E332" s="323"/>
      <c r="F332" s="334">
        <v>0</v>
      </c>
      <c r="G332" s="334">
        <v>0</v>
      </c>
      <c r="H332" s="334">
        <v>39320.398399999998</v>
      </c>
      <c r="I332" s="323"/>
      <c r="J332" s="324">
        <v>0</v>
      </c>
      <c r="K332" s="324">
        <v>0</v>
      </c>
      <c r="L332" s="324">
        <v>1</v>
      </c>
      <c r="M332" s="323"/>
      <c r="N332" s="325" t="s">
        <v>179</v>
      </c>
      <c r="O332" s="323"/>
      <c r="P332" s="326" t="s">
        <v>186</v>
      </c>
      <c r="Q332" s="327"/>
      <c r="R332" s="320">
        <v>0</v>
      </c>
      <c r="S332" s="320">
        <v>0</v>
      </c>
      <c r="T332" s="320">
        <v>39320.398399999998</v>
      </c>
      <c r="U332" s="321">
        <v>39320.398399999998</v>
      </c>
      <c r="W332" s="329"/>
      <c r="X332" s="329"/>
    </row>
    <row r="333" spans="1:24" s="328" customFormat="1" ht="12" customHeight="1">
      <c r="A333" s="322" t="s">
        <v>173</v>
      </c>
      <c r="B333" s="205" t="s">
        <v>284</v>
      </c>
      <c r="C333" s="323">
        <v>7</v>
      </c>
      <c r="D333" s="205" t="s">
        <v>179</v>
      </c>
      <c r="E333" s="323"/>
      <c r="F333" s="334">
        <v>8253.0351499999997</v>
      </c>
      <c r="G333" s="334">
        <v>8142.8032000000003</v>
      </c>
      <c r="H333" s="334">
        <v>11210.7129</v>
      </c>
      <c r="I333" s="323"/>
      <c r="J333" s="324">
        <v>2</v>
      </c>
      <c r="K333" s="324">
        <v>2</v>
      </c>
      <c r="L333" s="324">
        <v>2</v>
      </c>
      <c r="M333" s="323"/>
      <c r="N333" s="325" t="s">
        <v>179</v>
      </c>
      <c r="O333" s="323"/>
      <c r="P333" s="326" t="s">
        <v>183</v>
      </c>
      <c r="Q333" s="327"/>
      <c r="R333" s="320">
        <v>16506.070299999999</v>
      </c>
      <c r="S333" s="320">
        <v>16285.606400000001</v>
      </c>
      <c r="T333" s="320">
        <v>22421.425800000001</v>
      </c>
      <c r="U333" s="321">
        <v>55213.102499999994</v>
      </c>
      <c r="W333" s="329"/>
      <c r="X333" s="329"/>
    </row>
    <row r="334" spans="1:24" s="328" customFormat="1" ht="12" customHeight="1">
      <c r="A334" s="322" t="s">
        <v>173</v>
      </c>
      <c r="B334" s="205" t="s">
        <v>285</v>
      </c>
      <c r="C334" s="323">
        <v>7</v>
      </c>
      <c r="D334" s="205" t="s">
        <v>179</v>
      </c>
      <c r="E334" s="323"/>
      <c r="F334" s="334">
        <v>7345.4641999999994</v>
      </c>
      <c r="G334" s="334">
        <v>7247.354166666667</v>
      </c>
      <c r="H334" s="334">
        <v>9993.4882666666672</v>
      </c>
      <c r="I334" s="323"/>
      <c r="J334" s="324">
        <v>3</v>
      </c>
      <c r="K334" s="324">
        <v>3</v>
      </c>
      <c r="L334" s="324">
        <v>3</v>
      </c>
      <c r="M334" s="323"/>
      <c r="N334" s="325" t="s">
        <v>209</v>
      </c>
      <c r="O334" s="323"/>
      <c r="P334" s="326" t="s">
        <v>176</v>
      </c>
      <c r="Q334" s="327"/>
      <c r="R334" s="320">
        <v>22036.392599999999</v>
      </c>
      <c r="S334" s="320">
        <v>21742.0625</v>
      </c>
      <c r="T334" s="320">
        <v>29980.464800000002</v>
      </c>
      <c r="U334" s="321">
        <v>73758.919900000008</v>
      </c>
      <c r="W334" s="329"/>
      <c r="X334" s="329"/>
    </row>
    <row r="335" spans="1:24" s="328" customFormat="1" ht="12" customHeight="1">
      <c r="A335" s="322" t="s">
        <v>173</v>
      </c>
      <c r="B335" s="205" t="s">
        <v>286</v>
      </c>
      <c r="C335" s="323">
        <v>7</v>
      </c>
      <c r="D335" s="205" t="s">
        <v>179</v>
      </c>
      <c r="E335" s="323"/>
      <c r="F335" s="334">
        <v>10327.92188</v>
      </c>
      <c r="G335" s="334">
        <v>10189.975780000001</v>
      </c>
      <c r="H335" s="334">
        <v>13907.54688</v>
      </c>
      <c r="I335" s="323"/>
      <c r="J335" s="324">
        <v>5</v>
      </c>
      <c r="K335" s="324">
        <v>5</v>
      </c>
      <c r="L335" s="324">
        <v>5</v>
      </c>
      <c r="M335" s="323"/>
      <c r="N335" s="325" t="s">
        <v>209</v>
      </c>
      <c r="O335" s="323"/>
      <c r="P335" s="326" t="s">
        <v>180</v>
      </c>
      <c r="Q335" s="327"/>
      <c r="R335" s="320">
        <v>51639.609400000001</v>
      </c>
      <c r="S335" s="320">
        <v>50949.878900000003</v>
      </c>
      <c r="T335" s="320">
        <v>69537.734400000001</v>
      </c>
      <c r="U335" s="321">
        <v>172127.22269999998</v>
      </c>
      <c r="W335" s="329"/>
      <c r="X335" s="329"/>
    </row>
    <row r="336" spans="1:24" s="328" customFormat="1" ht="12" customHeight="1">
      <c r="A336" s="322" t="s">
        <v>173</v>
      </c>
      <c r="B336" s="205" t="s">
        <v>286</v>
      </c>
      <c r="C336" s="323">
        <v>7</v>
      </c>
      <c r="D336" s="205" t="s">
        <v>179</v>
      </c>
      <c r="E336" s="323"/>
      <c r="F336" s="334">
        <v>11228.368609090909</v>
      </c>
      <c r="G336" s="334">
        <v>11075.293327272726</v>
      </c>
      <c r="H336" s="334">
        <v>15620.146309090907</v>
      </c>
      <c r="I336" s="323"/>
      <c r="J336" s="324">
        <v>11</v>
      </c>
      <c r="K336" s="324">
        <v>11</v>
      </c>
      <c r="L336" s="324">
        <v>11</v>
      </c>
      <c r="M336" s="323"/>
      <c r="N336" s="325" t="s">
        <v>209</v>
      </c>
      <c r="O336" s="323"/>
      <c r="P336" s="326" t="s">
        <v>176</v>
      </c>
      <c r="Q336" s="327"/>
      <c r="R336" s="320">
        <v>123512.05469999999</v>
      </c>
      <c r="S336" s="320">
        <v>121828.22659999998</v>
      </c>
      <c r="T336" s="320">
        <v>171821.60939999999</v>
      </c>
      <c r="U336" s="321">
        <v>417161.89069999999</v>
      </c>
      <c r="W336" s="329"/>
      <c r="X336" s="329"/>
    </row>
    <row r="337" spans="1:24" s="328" customFormat="1" ht="12" customHeight="1">
      <c r="A337" s="322" t="s">
        <v>173</v>
      </c>
      <c r="B337" s="205" t="s">
        <v>286</v>
      </c>
      <c r="C337" s="323">
        <v>7</v>
      </c>
      <c r="D337" s="205" t="s">
        <v>179</v>
      </c>
      <c r="E337" s="323"/>
      <c r="F337" s="334">
        <v>15770.646500000001</v>
      </c>
      <c r="G337" s="334">
        <v>15560.0049</v>
      </c>
      <c r="H337" s="334">
        <v>23413.037100000001</v>
      </c>
      <c r="I337" s="323"/>
      <c r="J337" s="324">
        <v>2</v>
      </c>
      <c r="K337" s="324">
        <v>2</v>
      </c>
      <c r="L337" s="324">
        <v>2</v>
      </c>
      <c r="M337" s="323"/>
      <c r="N337" s="325" t="s">
        <v>209</v>
      </c>
      <c r="O337" s="323"/>
      <c r="P337" s="326" t="s">
        <v>181</v>
      </c>
      <c r="Q337" s="327"/>
      <c r="R337" s="320">
        <v>31541.293000000001</v>
      </c>
      <c r="S337" s="320">
        <v>31120.0098</v>
      </c>
      <c r="T337" s="320">
        <v>46826.074200000003</v>
      </c>
      <c r="U337" s="321">
        <v>109487.37700000001</v>
      </c>
      <c r="W337" s="329"/>
      <c r="X337" s="329"/>
    </row>
    <row r="338" spans="1:24" s="328" customFormat="1" ht="12" customHeight="1">
      <c r="A338" s="322" t="s">
        <v>173</v>
      </c>
      <c r="B338" s="205" t="s">
        <v>286</v>
      </c>
      <c r="C338" s="323">
        <v>7</v>
      </c>
      <c r="D338" s="205" t="s">
        <v>179</v>
      </c>
      <c r="E338" s="323"/>
      <c r="F338" s="334">
        <v>9718.8968800000002</v>
      </c>
      <c r="G338" s="334">
        <v>9589.0859400000008</v>
      </c>
      <c r="H338" s="334">
        <v>13432.17812</v>
      </c>
      <c r="I338" s="323"/>
      <c r="J338" s="324">
        <v>5</v>
      </c>
      <c r="K338" s="324">
        <v>5</v>
      </c>
      <c r="L338" s="324">
        <v>5</v>
      </c>
      <c r="M338" s="323"/>
      <c r="N338" s="325" t="s">
        <v>209</v>
      </c>
      <c r="O338" s="323"/>
      <c r="P338" s="326" t="s">
        <v>182</v>
      </c>
      <c r="Q338" s="327"/>
      <c r="R338" s="320">
        <v>48594.484400000001</v>
      </c>
      <c r="S338" s="320">
        <v>47945.429700000008</v>
      </c>
      <c r="T338" s="320">
        <v>67160.890599999999</v>
      </c>
      <c r="U338" s="321">
        <v>163700.80470000001</v>
      </c>
      <c r="W338" s="329"/>
      <c r="X338" s="329"/>
    </row>
    <row r="339" spans="1:24" s="328" customFormat="1" ht="12" customHeight="1">
      <c r="A339" s="322" t="s">
        <v>173</v>
      </c>
      <c r="B339" s="205" t="s">
        <v>286</v>
      </c>
      <c r="C339" s="323">
        <v>7</v>
      </c>
      <c r="D339" s="205" t="s">
        <v>179</v>
      </c>
      <c r="E339" s="323"/>
      <c r="F339" s="334">
        <v>9242.0781000000006</v>
      </c>
      <c r="G339" s="334">
        <v>9118.6357000000007</v>
      </c>
      <c r="H339" s="334">
        <v>12323.3662</v>
      </c>
      <c r="I339" s="323"/>
      <c r="J339" s="324">
        <v>1</v>
      </c>
      <c r="K339" s="324">
        <v>1</v>
      </c>
      <c r="L339" s="324">
        <v>1</v>
      </c>
      <c r="M339" s="323"/>
      <c r="N339" s="325" t="s">
        <v>209</v>
      </c>
      <c r="O339" s="323"/>
      <c r="P339" s="326" t="s">
        <v>198</v>
      </c>
      <c r="Q339" s="327"/>
      <c r="R339" s="320">
        <v>9242.0781000000006</v>
      </c>
      <c r="S339" s="320">
        <v>9118.6357000000007</v>
      </c>
      <c r="T339" s="320">
        <v>12323.3662</v>
      </c>
      <c r="U339" s="321">
        <v>30684.080000000002</v>
      </c>
      <c r="W339" s="329"/>
      <c r="X339" s="329"/>
    </row>
    <row r="340" spans="1:24" s="328" customFormat="1" ht="12" customHeight="1">
      <c r="A340" s="322" t="s">
        <v>173</v>
      </c>
      <c r="B340" s="205" t="s">
        <v>286</v>
      </c>
      <c r="C340" s="323">
        <v>7</v>
      </c>
      <c r="D340" s="205" t="s">
        <v>179</v>
      </c>
      <c r="E340" s="323"/>
      <c r="F340" s="334">
        <v>15244.891600000001</v>
      </c>
      <c r="G340" s="334">
        <v>15041.271500000001</v>
      </c>
      <c r="H340" s="334">
        <v>22821.599600000001</v>
      </c>
      <c r="I340" s="323"/>
      <c r="J340" s="324">
        <v>1</v>
      </c>
      <c r="K340" s="324">
        <v>1</v>
      </c>
      <c r="L340" s="324">
        <v>1</v>
      </c>
      <c r="M340" s="323"/>
      <c r="N340" s="325" t="s">
        <v>209</v>
      </c>
      <c r="O340" s="323"/>
      <c r="P340" s="326" t="s">
        <v>189</v>
      </c>
      <c r="Q340" s="327"/>
      <c r="R340" s="320">
        <v>15244.891600000001</v>
      </c>
      <c r="S340" s="320">
        <v>15041.271500000001</v>
      </c>
      <c r="T340" s="320">
        <v>22821.599600000001</v>
      </c>
      <c r="U340" s="321">
        <v>53107.762700000007</v>
      </c>
      <c r="W340" s="329"/>
      <c r="X340" s="329"/>
    </row>
    <row r="341" spans="1:24" s="328" customFormat="1" ht="12" customHeight="1">
      <c r="A341" s="322" t="s">
        <v>173</v>
      </c>
      <c r="B341" s="205" t="s">
        <v>287</v>
      </c>
      <c r="C341" s="323">
        <v>7</v>
      </c>
      <c r="D341" s="205" t="s">
        <v>179</v>
      </c>
      <c r="E341" s="323"/>
      <c r="F341" s="334">
        <v>9100.7099500000004</v>
      </c>
      <c r="G341" s="334">
        <v>8979.15625</v>
      </c>
      <c r="H341" s="334">
        <v>12007.295899999999</v>
      </c>
      <c r="I341" s="323"/>
      <c r="J341" s="324">
        <v>2</v>
      </c>
      <c r="K341" s="324">
        <v>2</v>
      </c>
      <c r="L341" s="324">
        <v>2</v>
      </c>
      <c r="M341" s="323"/>
      <c r="N341" s="325" t="s">
        <v>209</v>
      </c>
      <c r="O341" s="323"/>
      <c r="P341" s="326" t="s">
        <v>180</v>
      </c>
      <c r="Q341" s="327"/>
      <c r="R341" s="320">
        <v>18201.419900000001</v>
      </c>
      <c r="S341" s="320">
        <v>17958.3125</v>
      </c>
      <c r="T341" s="320">
        <v>24014.591799999998</v>
      </c>
      <c r="U341" s="321">
        <v>60174.324200000003</v>
      </c>
      <c r="W341" s="329"/>
      <c r="X341" s="329"/>
    </row>
    <row r="342" spans="1:24" s="328" customFormat="1" ht="12" customHeight="1">
      <c r="A342" s="322" t="s">
        <v>173</v>
      </c>
      <c r="B342" s="205" t="s">
        <v>287</v>
      </c>
      <c r="C342" s="323">
        <v>7</v>
      </c>
      <c r="D342" s="205" t="s">
        <v>179</v>
      </c>
      <c r="E342" s="323"/>
      <c r="F342" s="334">
        <v>10127.195316666666</v>
      </c>
      <c r="G342" s="334">
        <v>9991.9303416666662</v>
      </c>
      <c r="H342" s="334">
        <v>13319.036458333334</v>
      </c>
      <c r="I342" s="323"/>
      <c r="J342" s="324">
        <v>12</v>
      </c>
      <c r="K342" s="324">
        <v>12</v>
      </c>
      <c r="L342" s="324">
        <v>12</v>
      </c>
      <c r="M342" s="323"/>
      <c r="N342" s="325" t="s">
        <v>209</v>
      </c>
      <c r="O342" s="323"/>
      <c r="P342" s="326" t="s">
        <v>176</v>
      </c>
      <c r="Q342" s="327"/>
      <c r="R342" s="320">
        <v>121526.3438</v>
      </c>
      <c r="S342" s="320">
        <v>119903.16409999999</v>
      </c>
      <c r="T342" s="320">
        <v>159828.4375</v>
      </c>
      <c r="U342" s="321">
        <v>401257.94539999997</v>
      </c>
      <c r="W342" s="329"/>
      <c r="X342" s="329"/>
    </row>
    <row r="343" spans="1:24" s="328" customFormat="1" ht="12" customHeight="1">
      <c r="A343" s="322" t="s">
        <v>173</v>
      </c>
      <c r="B343" s="205" t="s">
        <v>287</v>
      </c>
      <c r="C343" s="323">
        <v>7</v>
      </c>
      <c r="D343" s="205" t="s">
        <v>179</v>
      </c>
      <c r="E343" s="323"/>
      <c r="F343" s="334">
        <v>9898.4639000000006</v>
      </c>
      <c r="G343" s="334">
        <v>9766.2538999999997</v>
      </c>
      <c r="H343" s="334">
        <v>13061.713900000001</v>
      </c>
      <c r="I343" s="323"/>
      <c r="J343" s="324">
        <v>1</v>
      </c>
      <c r="K343" s="324">
        <v>1</v>
      </c>
      <c r="L343" s="324">
        <v>1</v>
      </c>
      <c r="M343" s="323"/>
      <c r="N343" s="325" t="s">
        <v>209</v>
      </c>
      <c r="O343" s="323"/>
      <c r="P343" s="326" t="s">
        <v>181</v>
      </c>
      <c r="Q343" s="327"/>
      <c r="R343" s="320">
        <v>9898.4639000000006</v>
      </c>
      <c r="S343" s="320">
        <v>9766.2538999999997</v>
      </c>
      <c r="T343" s="320">
        <v>13061.713900000001</v>
      </c>
      <c r="U343" s="321">
        <v>32726.431700000001</v>
      </c>
      <c r="W343" s="329"/>
      <c r="X343" s="329"/>
    </row>
    <row r="344" spans="1:24" s="328" customFormat="1" ht="12" customHeight="1">
      <c r="A344" s="322" t="s">
        <v>173</v>
      </c>
      <c r="B344" s="205" t="s">
        <v>287</v>
      </c>
      <c r="C344" s="323">
        <v>7</v>
      </c>
      <c r="D344" s="205" t="s">
        <v>179</v>
      </c>
      <c r="E344" s="323"/>
      <c r="F344" s="334">
        <v>10030.8262</v>
      </c>
      <c r="G344" s="334">
        <v>9896.8485999999994</v>
      </c>
      <c r="H344" s="334">
        <v>13210.636699999999</v>
      </c>
      <c r="I344" s="323"/>
      <c r="J344" s="324">
        <v>1</v>
      </c>
      <c r="K344" s="324">
        <v>1</v>
      </c>
      <c r="L344" s="324">
        <v>1</v>
      </c>
      <c r="M344" s="323"/>
      <c r="N344" s="325" t="s">
        <v>209</v>
      </c>
      <c r="O344" s="323"/>
      <c r="P344" s="326" t="s">
        <v>182</v>
      </c>
      <c r="Q344" s="327"/>
      <c r="R344" s="320">
        <v>10030.8262</v>
      </c>
      <c r="S344" s="320">
        <v>9896.8485999999994</v>
      </c>
      <c r="T344" s="320">
        <v>13210.636699999999</v>
      </c>
      <c r="U344" s="321">
        <v>33138.311499999996</v>
      </c>
      <c r="W344" s="329"/>
      <c r="X344" s="329"/>
    </row>
    <row r="345" spans="1:24" s="328" customFormat="1" ht="12" customHeight="1">
      <c r="A345" s="322" t="s">
        <v>173</v>
      </c>
      <c r="B345" s="205" t="s">
        <v>287</v>
      </c>
      <c r="C345" s="323">
        <v>7</v>
      </c>
      <c r="D345" s="205" t="s">
        <v>179</v>
      </c>
      <c r="E345" s="323"/>
      <c r="F345" s="334">
        <v>10397.2129</v>
      </c>
      <c r="G345" s="334">
        <v>10258.3418</v>
      </c>
      <c r="H345" s="334">
        <v>13622.770500000001</v>
      </c>
      <c r="I345" s="323"/>
      <c r="J345" s="324">
        <v>1</v>
      </c>
      <c r="K345" s="324">
        <v>1</v>
      </c>
      <c r="L345" s="324">
        <v>1</v>
      </c>
      <c r="M345" s="323"/>
      <c r="N345" s="325" t="s">
        <v>209</v>
      </c>
      <c r="O345" s="323"/>
      <c r="P345" s="326" t="s">
        <v>186</v>
      </c>
      <c r="Q345" s="327"/>
      <c r="R345" s="320">
        <v>10397.2129</v>
      </c>
      <c r="S345" s="320">
        <v>10258.3418</v>
      </c>
      <c r="T345" s="320">
        <v>13622.770500000001</v>
      </c>
      <c r="U345" s="321">
        <v>34278.325199999999</v>
      </c>
      <c r="W345" s="329"/>
      <c r="X345" s="329"/>
    </row>
    <row r="346" spans="1:24" s="328" customFormat="1" ht="12" customHeight="1">
      <c r="A346" s="322" t="s">
        <v>173</v>
      </c>
      <c r="B346" s="205" t="s">
        <v>287</v>
      </c>
      <c r="C346" s="323">
        <v>7</v>
      </c>
      <c r="D346" s="205" t="s">
        <v>179</v>
      </c>
      <c r="E346" s="323"/>
      <c r="F346" s="334">
        <v>10509.641600000001</v>
      </c>
      <c r="G346" s="334">
        <v>10369.268599999999</v>
      </c>
      <c r="H346" s="334">
        <v>13749.2598</v>
      </c>
      <c r="I346" s="323"/>
      <c r="J346" s="324">
        <v>1</v>
      </c>
      <c r="K346" s="324">
        <v>1</v>
      </c>
      <c r="L346" s="324">
        <v>1</v>
      </c>
      <c r="M346" s="323"/>
      <c r="N346" s="325" t="s">
        <v>209</v>
      </c>
      <c r="O346" s="323"/>
      <c r="P346" s="326" t="s">
        <v>189</v>
      </c>
      <c r="Q346" s="327"/>
      <c r="R346" s="320">
        <v>10509.641600000001</v>
      </c>
      <c r="S346" s="320">
        <v>10369.268599999999</v>
      </c>
      <c r="T346" s="320">
        <v>13749.2598</v>
      </c>
      <c r="U346" s="321">
        <v>34628.17</v>
      </c>
      <c r="W346" s="329"/>
      <c r="X346" s="329"/>
    </row>
    <row r="347" spans="1:24" s="328" customFormat="1" ht="12" customHeight="1">
      <c r="A347" s="322" t="s">
        <v>173</v>
      </c>
      <c r="B347" s="205" t="s">
        <v>178</v>
      </c>
      <c r="C347" s="323">
        <v>7</v>
      </c>
      <c r="D347" s="205" t="s">
        <v>179</v>
      </c>
      <c r="E347" s="323"/>
      <c r="F347" s="334">
        <v>9503.3896499999992</v>
      </c>
      <c r="G347" s="334">
        <v>9376.4560500000007</v>
      </c>
      <c r="H347" s="334">
        <v>12617.288075</v>
      </c>
      <c r="I347" s="323"/>
      <c r="J347" s="324">
        <v>4</v>
      </c>
      <c r="K347" s="324">
        <v>4</v>
      </c>
      <c r="L347" s="324">
        <v>4</v>
      </c>
      <c r="M347" s="323"/>
      <c r="N347" s="325" t="s">
        <v>179</v>
      </c>
      <c r="O347" s="323"/>
      <c r="P347" s="326" t="s">
        <v>180</v>
      </c>
      <c r="Q347" s="327"/>
      <c r="R347" s="320">
        <v>38013.558599999997</v>
      </c>
      <c r="S347" s="320">
        <v>37505.824200000003</v>
      </c>
      <c r="T347" s="320">
        <v>50469.152300000002</v>
      </c>
      <c r="U347" s="321">
        <v>125988.53509999999</v>
      </c>
      <c r="W347" s="329"/>
      <c r="X347" s="329"/>
    </row>
    <row r="348" spans="1:24" s="328" customFormat="1" ht="12" customHeight="1">
      <c r="A348" s="322" t="s">
        <v>173</v>
      </c>
      <c r="B348" s="205" t="s">
        <v>178</v>
      </c>
      <c r="C348" s="323">
        <v>7</v>
      </c>
      <c r="D348" s="205" t="s">
        <v>179</v>
      </c>
      <c r="E348" s="323"/>
      <c r="F348" s="334">
        <v>8556.9407894736851</v>
      </c>
      <c r="G348" s="334">
        <v>8442.6496736842109</v>
      </c>
      <c r="H348" s="334">
        <v>11341.906252631579</v>
      </c>
      <c r="I348" s="323"/>
      <c r="J348" s="324">
        <v>19</v>
      </c>
      <c r="K348" s="324">
        <v>19</v>
      </c>
      <c r="L348" s="324">
        <v>19</v>
      </c>
      <c r="M348" s="323"/>
      <c r="N348" s="325" t="s">
        <v>179</v>
      </c>
      <c r="O348" s="323"/>
      <c r="P348" s="326" t="s">
        <v>176</v>
      </c>
      <c r="Q348" s="327"/>
      <c r="R348" s="320">
        <v>162581.87500000003</v>
      </c>
      <c r="S348" s="320">
        <v>160410.3438</v>
      </c>
      <c r="T348" s="320">
        <v>215496.2188</v>
      </c>
      <c r="U348" s="321">
        <v>538488.43760000006</v>
      </c>
      <c r="W348" s="329"/>
      <c r="X348" s="329"/>
    </row>
    <row r="349" spans="1:24" s="328" customFormat="1" ht="12" customHeight="1">
      <c r="A349" s="322" t="s">
        <v>173</v>
      </c>
      <c r="B349" s="205" t="s">
        <v>178</v>
      </c>
      <c r="C349" s="323">
        <v>7</v>
      </c>
      <c r="D349" s="205" t="s">
        <v>179</v>
      </c>
      <c r="E349" s="323"/>
      <c r="F349" s="334">
        <v>9021.6080666666658</v>
      </c>
      <c r="G349" s="334">
        <v>8901.1100333333325</v>
      </c>
      <c r="H349" s="334">
        <v>12016.4375</v>
      </c>
      <c r="I349" s="323"/>
      <c r="J349" s="324">
        <v>3</v>
      </c>
      <c r="K349" s="324">
        <v>3</v>
      </c>
      <c r="L349" s="324">
        <v>3</v>
      </c>
      <c r="M349" s="323"/>
      <c r="N349" s="325" t="s">
        <v>179</v>
      </c>
      <c r="O349" s="323"/>
      <c r="P349" s="326" t="s">
        <v>181</v>
      </c>
      <c r="Q349" s="327"/>
      <c r="R349" s="320">
        <v>27064.824199999995</v>
      </c>
      <c r="S349" s="320">
        <v>26703.330099999999</v>
      </c>
      <c r="T349" s="320">
        <v>36049.3125</v>
      </c>
      <c r="U349" s="321">
        <v>89817.466799999995</v>
      </c>
      <c r="W349" s="329"/>
      <c r="X349" s="329"/>
    </row>
    <row r="350" spans="1:24" s="328" customFormat="1" ht="12" customHeight="1">
      <c r="A350" s="322" t="s">
        <v>173</v>
      </c>
      <c r="B350" s="205" t="s">
        <v>178</v>
      </c>
      <c r="C350" s="323">
        <v>7</v>
      </c>
      <c r="D350" s="205" t="s">
        <v>179</v>
      </c>
      <c r="E350" s="323"/>
      <c r="F350" s="334">
        <v>9553.9941333333336</v>
      </c>
      <c r="G350" s="334">
        <v>9426.3854166666661</v>
      </c>
      <c r="H350" s="334">
        <v>12674.226566666666</v>
      </c>
      <c r="I350" s="323"/>
      <c r="J350" s="324">
        <v>6</v>
      </c>
      <c r="K350" s="324">
        <v>6</v>
      </c>
      <c r="L350" s="324">
        <v>6</v>
      </c>
      <c r="M350" s="323"/>
      <c r="N350" s="325" t="s">
        <v>179</v>
      </c>
      <c r="O350" s="323"/>
      <c r="P350" s="326" t="s">
        <v>182</v>
      </c>
      <c r="Q350" s="327"/>
      <c r="R350" s="320">
        <v>57323.964800000002</v>
      </c>
      <c r="S350" s="320">
        <v>56558.3125</v>
      </c>
      <c r="T350" s="320">
        <v>76045.359400000001</v>
      </c>
      <c r="U350" s="321">
        <v>189927.6367</v>
      </c>
      <c r="W350" s="329"/>
      <c r="X350" s="329"/>
    </row>
    <row r="351" spans="1:24" s="328" customFormat="1" ht="12" customHeight="1">
      <c r="A351" s="322" t="s">
        <v>173</v>
      </c>
      <c r="B351" s="205" t="s">
        <v>178</v>
      </c>
      <c r="C351" s="323">
        <v>7</v>
      </c>
      <c r="D351" s="205" t="s">
        <v>179</v>
      </c>
      <c r="E351" s="323"/>
      <c r="F351" s="334">
        <v>9108.5351499999997</v>
      </c>
      <c r="G351" s="334">
        <v>8986.8762999999999</v>
      </c>
      <c r="H351" s="334">
        <v>11851.251300000002</v>
      </c>
      <c r="I351" s="323"/>
      <c r="J351" s="324">
        <v>6</v>
      </c>
      <c r="K351" s="324">
        <v>6</v>
      </c>
      <c r="L351" s="324">
        <v>6</v>
      </c>
      <c r="M351" s="323"/>
      <c r="N351" s="325" t="s">
        <v>179</v>
      </c>
      <c r="O351" s="323"/>
      <c r="P351" s="326" t="s">
        <v>183</v>
      </c>
      <c r="Q351" s="327"/>
      <c r="R351" s="320">
        <v>54651.210899999998</v>
      </c>
      <c r="S351" s="320">
        <v>53921.257799999999</v>
      </c>
      <c r="T351" s="320">
        <v>71107.507800000007</v>
      </c>
      <c r="U351" s="321">
        <v>179679.97649999999</v>
      </c>
      <c r="W351" s="329"/>
      <c r="X351" s="329"/>
    </row>
    <row r="352" spans="1:24" s="328" customFormat="1" ht="12" customHeight="1">
      <c r="A352" s="322" t="s">
        <v>173</v>
      </c>
      <c r="B352" s="205" t="s">
        <v>288</v>
      </c>
      <c r="C352" s="323">
        <v>7</v>
      </c>
      <c r="D352" s="205" t="s">
        <v>179</v>
      </c>
      <c r="E352" s="323"/>
      <c r="F352" s="334">
        <v>6267.4778666666671</v>
      </c>
      <c r="G352" s="334">
        <v>72366.445324999993</v>
      </c>
      <c r="H352" s="334">
        <v>8119.3645999999999</v>
      </c>
      <c r="I352" s="323"/>
      <c r="J352" s="324">
        <v>3</v>
      </c>
      <c r="K352" s="324">
        <v>4</v>
      </c>
      <c r="L352" s="324">
        <v>3</v>
      </c>
      <c r="M352" s="323"/>
      <c r="N352" s="325" t="s">
        <v>179</v>
      </c>
      <c r="O352" s="323"/>
      <c r="P352" s="326" t="s">
        <v>180</v>
      </c>
      <c r="Q352" s="327"/>
      <c r="R352" s="320">
        <v>18802.4336</v>
      </c>
      <c r="S352" s="320">
        <v>289465.78129999997</v>
      </c>
      <c r="T352" s="320">
        <v>24358.093799999999</v>
      </c>
      <c r="U352" s="321">
        <v>332626.30869999994</v>
      </c>
      <c r="W352" s="329"/>
      <c r="X352" s="329"/>
    </row>
    <row r="353" spans="1:24" s="328" customFormat="1" ht="12" customHeight="1">
      <c r="A353" s="322" t="s">
        <v>173</v>
      </c>
      <c r="B353" s="205" t="s">
        <v>288</v>
      </c>
      <c r="C353" s="323">
        <v>7</v>
      </c>
      <c r="D353" s="205" t="s">
        <v>179</v>
      </c>
      <c r="E353" s="323"/>
      <c r="F353" s="334">
        <v>8256.8359363636373</v>
      </c>
      <c r="G353" s="334">
        <v>12558.714841666668</v>
      </c>
      <c r="H353" s="334">
        <v>11341.7081</v>
      </c>
      <c r="I353" s="323"/>
      <c r="J353" s="324">
        <v>11</v>
      </c>
      <c r="K353" s="324">
        <v>12</v>
      </c>
      <c r="L353" s="324">
        <v>11</v>
      </c>
      <c r="M353" s="323"/>
      <c r="N353" s="325" t="s">
        <v>179</v>
      </c>
      <c r="O353" s="323"/>
      <c r="P353" s="326" t="s">
        <v>176</v>
      </c>
      <c r="Q353" s="327"/>
      <c r="R353" s="320">
        <v>90825.195300000007</v>
      </c>
      <c r="S353" s="320">
        <v>150704.57810000001</v>
      </c>
      <c r="T353" s="320">
        <v>124758.78909999999</v>
      </c>
      <c r="U353" s="321">
        <v>366288.5625</v>
      </c>
      <c r="W353" s="329"/>
      <c r="X353" s="329"/>
    </row>
    <row r="354" spans="1:24" s="328" customFormat="1" ht="12" customHeight="1">
      <c r="A354" s="322" t="s">
        <v>173</v>
      </c>
      <c r="B354" s="205" t="s">
        <v>288</v>
      </c>
      <c r="C354" s="323">
        <v>7</v>
      </c>
      <c r="D354" s="205" t="s">
        <v>179</v>
      </c>
      <c r="E354" s="323"/>
      <c r="F354" s="334">
        <v>7969.7905000000001</v>
      </c>
      <c r="G354" s="334">
        <v>7863.3413</v>
      </c>
      <c r="H354" s="334">
        <v>10892.0957</v>
      </c>
      <c r="I354" s="323"/>
      <c r="J354" s="324">
        <v>1</v>
      </c>
      <c r="K354" s="324">
        <v>1</v>
      </c>
      <c r="L354" s="324">
        <v>1</v>
      </c>
      <c r="M354" s="323"/>
      <c r="N354" s="325" t="s">
        <v>179</v>
      </c>
      <c r="O354" s="323"/>
      <c r="P354" s="326" t="s">
        <v>181</v>
      </c>
      <c r="Q354" s="327"/>
      <c r="R354" s="320">
        <v>7969.7905000000001</v>
      </c>
      <c r="S354" s="320">
        <v>7863.3413</v>
      </c>
      <c r="T354" s="320">
        <v>10892.0957</v>
      </c>
      <c r="U354" s="321">
        <v>26725.227500000001</v>
      </c>
      <c r="W354" s="329"/>
      <c r="X354" s="329"/>
    </row>
    <row r="355" spans="1:24" s="328" customFormat="1" ht="12" customHeight="1">
      <c r="A355" s="322" t="s">
        <v>173</v>
      </c>
      <c r="B355" s="205" t="s">
        <v>288</v>
      </c>
      <c r="C355" s="323">
        <v>7</v>
      </c>
      <c r="D355" s="205" t="s">
        <v>179</v>
      </c>
      <c r="E355" s="323"/>
      <c r="F355" s="334">
        <v>6892.1440499999999</v>
      </c>
      <c r="G355" s="334">
        <v>6800.0883999999996</v>
      </c>
      <c r="H355" s="334">
        <v>8705.2949000000008</v>
      </c>
      <c r="I355" s="323"/>
      <c r="J355" s="324">
        <v>2</v>
      </c>
      <c r="K355" s="324">
        <v>2</v>
      </c>
      <c r="L355" s="324">
        <v>2</v>
      </c>
      <c r="M355" s="323"/>
      <c r="N355" s="325" t="s">
        <v>179</v>
      </c>
      <c r="O355" s="323"/>
      <c r="P355" s="326" t="s">
        <v>182</v>
      </c>
      <c r="Q355" s="327"/>
      <c r="R355" s="320">
        <v>13784.2881</v>
      </c>
      <c r="S355" s="320">
        <v>13600.176799999999</v>
      </c>
      <c r="T355" s="320">
        <v>17410.589800000002</v>
      </c>
      <c r="U355" s="321">
        <v>44795.054700000001</v>
      </c>
      <c r="W355" s="329"/>
      <c r="X355" s="329"/>
    </row>
    <row r="356" spans="1:24" s="328" customFormat="1" ht="12" customHeight="1">
      <c r="A356" s="322" t="s">
        <v>173</v>
      </c>
      <c r="B356" s="205" t="s">
        <v>288</v>
      </c>
      <c r="C356" s="323">
        <v>7</v>
      </c>
      <c r="D356" s="205" t="s">
        <v>179</v>
      </c>
      <c r="E356" s="323"/>
      <c r="F356" s="334">
        <v>5143.0415000000003</v>
      </c>
      <c r="G356" s="334">
        <v>5074.3481499999998</v>
      </c>
      <c r="H356" s="334">
        <v>5748.0571499999996</v>
      </c>
      <c r="I356" s="323"/>
      <c r="J356" s="324">
        <v>2</v>
      </c>
      <c r="K356" s="324">
        <v>2</v>
      </c>
      <c r="L356" s="324">
        <v>2</v>
      </c>
      <c r="M356" s="323"/>
      <c r="N356" s="325" t="s">
        <v>179</v>
      </c>
      <c r="O356" s="323"/>
      <c r="P356" s="326" t="s">
        <v>186</v>
      </c>
      <c r="Q356" s="327"/>
      <c r="R356" s="320">
        <v>10286.083000000001</v>
      </c>
      <c r="S356" s="320">
        <v>10148.6963</v>
      </c>
      <c r="T356" s="320">
        <v>11496.114299999999</v>
      </c>
      <c r="U356" s="321">
        <v>31930.893600000003</v>
      </c>
      <c r="W356" s="329"/>
      <c r="X356" s="329"/>
    </row>
    <row r="357" spans="1:24" s="328" customFormat="1" ht="12" customHeight="1">
      <c r="A357" s="322" t="s">
        <v>173</v>
      </c>
      <c r="B357" s="205" t="s">
        <v>288</v>
      </c>
      <c r="C357" s="323">
        <v>7</v>
      </c>
      <c r="D357" s="205" t="s">
        <v>179</v>
      </c>
      <c r="E357" s="323"/>
      <c r="F357" s="334">
        <v>7034.4121000000005</v>
      </c>
      <c r="G357" s="334">
        <v>6940.4563666666663</v>
      </c>
      <c r="H357" s="334">
        <v>9078.3593666666657</v>
      </c>
      <c r="I357" s="323"/>
      <c r="J357" s="324">
        <v>3</v>
      </c>
      <c r="K357" s="324">
        <v>3</v>
      </c>
      <c r="L357" s="324">
        <v>3</v>
      </c>
      <c r="M357" s="323"/>
      <c r="N357" s="325" t="s">
        <v>179</v>
      </c>
      <c r="O357" s="323"/>
      <c r="P357" s="326" t="s">
        <v>183</v>
      </c>
      <c r="Q357" s="327"/>
      <c r="R357" s="320">
        <v>21103.2363</v>
      </c>
      <c r="S357" s="320">
        <v>20821.3691</v>
      </c>
      <c r="T357" s="320">
        <v>27235.078099999999</v>
      </c>
      <c r="U357" s="321">
        <v>69159.683499999999</v>
      </c>
      <c r="W357" s="329"/>
      <c r="X357" s="329"/>
    </row>
    <row r="358" spans="1:24" s="328" customFormat="1" ht="12" customHeight="1">
      <c r="A358" s="322" t="s">
        <v>173</v>
      </c>
      <c r="B358" s="205" t="s">
        <v>288</v>
      </c>
      <c r="C358" s="323">
        <v>7</v>
      </c>
      <c r="D358" s="205" t="s">
        <v>179</v>
      </c>
      <c r="E358" s="323"/>
      <c r="F358" s="334">
        <v>5037.3766333333333</v>
      </c>
      <c r="G358" s="334">
        <v>4970.0944</v>
      </c>
      <c r="H358" s="334">
        <v>6099.2402333333339</v>
      </c>
      <c r="I358" s="323"/>
      <c r="J358" s="324">
        <v>3</v>
      </c>
      <c r="K358" s="324">
        <v>3</v>
      </c>
      <c r="L358" s="324">
        <v>3</v>
      </c>
      <c r="M358" s="323"/>
      <c r="N358" s="325" t="s">
        <v>179</v>
      </c>
      <c r="O358" s="323"/>
      <c r="P358" s="326" t="s">
        <v>188</v>
      </c>
      <c r="Q358" s="327"/>
      <c r="R358" s="320">
        <v>15112.1299</v>
      </c>
      <c r="S358" s="320">
        <v>14910.2832</v>
      </c>
      <c r="T358" s="320">
        <v>18297.720700000002</v>
      </c>
      <c r="U358" s="321">
        <v>48320.133799999996</v>
      </c>
      <c r="W358" s="329"/>
      <c r="X358" s="329"/>
    </row>
    <row r="359" spans="1:24" s="328" customFormat="1" ht="12" customHeight="1">
      <c r="A359" s="322" t="s">
        <v>173</v>
      </c>
      <c r="B359" s="205" t="s">
        <v>289</v>
      </c>
      <c r="C359" s="323">
        <v>7</v>
      </c>
      <c r="D359" s="205" t="s">
        <v>179</v>
      </c>
      <c r="E359" s="323"/>
      <c r="F359" s="334">
        <v>5735.9087</v>
      </c>
      <c r="G359" s="334">
        <v>5659.2964000000002</v>
      </c>
      <c r="H359" s="334">
        <v>6390.4174999999996</v>
      </c>
      <c r="I359" s="323"/>
      <c r="J359" s="324">
        <v>1</v>
      </c>
      <c r="K359" s="324">
        <v>1</v>
      </c>
      <c r="L359" s="324">
        <v>1</v>
      </c>
      <c r="M359" s="323"/>
      <c r="N359" s="325" t="s">
        <v>179</v>
      </c>
      <c r="O359" s="323"/>
      <c r="P359" s="326" t="s">
        <v>182</v>
      </c>
      <c r="Q359" s="327"/>
      <c r="R359" s="320">
        <v>5735.9087</v>
      </c>
      <c r="S359" s="320">
        <v>5659.2964000000002</v>
      </c>
      <c r="T359" s="320">
        <v>6390.4174999999996</v>
      </c>
      <c r="U359" s="321">
        <v>17785.622599999999</v>
      </c>
      <c r="W359" s="329"/>
      <c r="X359" s="329"/>
    </row>
    <row r="360" spans="1:24" s="328" customFormat="1" ht="12" customHeight="1">
      <c r="A360" s="322" t="s">
        <v>173</v>
      </c>
      <c r="B360" s="205" t="s">
        <v>290</v>
      </c>
      <c r="C360" s="323">
        <v>7</v>
      </c>
      <c r="D360" s="205" t="s">
        <v>179</v>
      </c>
      <c r="E360" s="323"/>
      <c r="F360" s="334">
        <v>8607.9248000000007</v>
      </c>
      <c r="G360" s="334">
        <v>8492.9521000000004</v>
      </c>
      <c r="H360" s="334">
        <v>11609.992200000001</v>
      </c>
      <c r="I360" s="323"/>
      <c r="J360" s="324">
        <v>1</v>
      </c>
      <c r="K360" s="324">
        <v>1</v>
      </c>
      <c r="L360" s="324">
        <v>1</v>
      </c>
      <c r="M360" s="323"/>
      <c r="N360" s="325" t="s">
        <v>179</v>
      </c>
      <c r="O360" s="323"/>
      <c r="P360" s="326" t="s">
        <v>180</v>
      </c>
      <c r="Q360" s="327"/>
      <c r="R360" s="320">
        <v>8607.9248000000007</v>
      </c>
      <c r="S360" s="320">
        <v>8492.9521000000004</v>
      </c>
      <c r="T360" s="320">
        <v>11609.992200000001</v>
      </c>
      <c r="U360" s="321">
        <v>28710.869100000004</v>
      </c>
      <c r="W360" s="329"/>
      <c r="X360" s="329"/>
    </row>
    <row r="361" spans="1:24" s="328" customFormat="1" ht="12" customHeight="1">
      <c r="A361" s="322" t="s">
        <v>173</v>
      </c>
      <c r="B361" s="205" t="s">
        <v>290</v>
      </c>
      <c r="C361" s="323">
        <v>7</v>
      </c>
      <c r="D361" s="205" t="s">
        <v>179</v>
      </c>
      <c r="E361" s="323"/>
      <c r="F361" s="334">
        <v>9519.9668000000001</v>
      </c>
      <c r="G361" s="334">
        <v>9392.8125</v>
      </c>
      <c r="H361" s="334">
        <v>13355.785158333332</v>
      </c>
      <c r="I361" s="323"/>
      <c r="J361" s="324">
        <v>12</v>
      </c>
      <c r="K361" s="324">
        <v>12</v>
      </c>
      <c r="L361" s="324">
        <v>12</v>
      </c>
      <c r="M361" s="323"/>
      <c r="N361" s="325" t="s">
        <v>179</v>
      </c>
      <c r="O361" s="323"/>
      <c r="P361" s="326" t="s">
        <v>176</v>
      </c>
      <c r="Q361" s="327"/>
      <c r="R361" s="320">
        <v>114239.60159999999</v>
      </c>
      <c r="S361" s="320">
        <v>112713.75</v>
      </c>
      <c r="T361" s="320">
        <v>160269.42189999999</v>
      </c>
      <c r="U361" s="321">
        <v>387222.77350000001</v>
      </c>
      <c r="W361" s="329"/>
      <c r="X361" s="329"/>
    </row>
    <row r="362" spans="1:24" s="328" customFormat="1" ht="12" customHeight="1">
      <c r="A362" s="322" t="s">
        <v>173</v>
      </c>
      <c r="B362" s="205" t="s">
        <v>290</v>
      </c>
      <c r="C362" s="323">
        <v>7</v>
      </c>
      <c r="D362" s="205" t="s">
        <v>179</v>
      </c>
      <c r="E362" s="323"/>
      <c r="F362" s="334">
        <v>8712.9306500000002</v>
      </c>
      <c r="G362" s="334">
        <v>8596.5556500000002</v>
      </c>
      <c r="H362" s="334">
        <v>11728.05955</v>
      </c>
      <c r="I362" s="323"/>
      <c r="J362" s="324">
        <v>2</v>
      </c>
      <c r="K362" s="324">
        <v>2</v>
      </c>
      <c r="L362" s="324">
        <v>2</v>
      </c>
      <c r="M362" s="323"/>
      <c r="N362" s="325" t="s">
        <v>179</v>
      </c>
      <c r="O362" s="323"/>
      <c r="P362" s="326" t="s">
        <v>182</v>
      </c>
      <c r="Q362" s="327"/>
      <c r="R362" s="320">
        <v>17425.8613</v>
      </c>
      <c r="S362" s="320">
        <v>17193.1113</v>
      </c>
      <c r="T362" s="320">
        <v>23456.1191</v>
      </c>
      <c r="U362" s="321">
        <v>58075.091700000004</v>
      </c>
      <c r="W362" s="329"/>
      <c r="X362" s="329"/>
    </row>
    <row r="363" spans="1:24" s="328" customFormat="1" ht="12" customHeight="1">
      <c r="A363" s="322" t="s">
        <v>173</v>
      </c>
      <c r="B363" s="205" t="s">
        <v>291</v>
      </c>
      <c r="C363" s="323">
        <v>7</v>
      </c>
      <c r="D363" s="205" t="s">
        <v>179</v>
      </c>
      <c r="E363" s="323"/>
      <c r="F363" s="334">
        <v>7464.7782999999999</v>
      </c>
      <c r="G363" s="334">
        <v>7365.0747000000001</v>
      </c>
      <c r="H363" s="334">
        <v>10324.0049</v>
      </c>
      <c r="I363" s="323"/>
      <c r="J363" s="324">
        <v>1</v>
      </c>
      <c r="K363" s="324">
        <v>1</v>
      </c>
      <c r="L363" s="324">
        <v>1</v>
      </c>
      <c r="M363" s="323"/>
      <c r="N363" s="325" t="s">
        <v>179</v>
      </c>
      <c r="O363" s="323"/>
      <c r="P363" s="326" t="s">
        <v>180</v>
      </c>
      <c r="Q363" s="327"/>
      <c r="R363" s="320">
        <v>7464.7782999999999</v>
      </c>
      <c r="S363" s="320">
        <v>7365.0747000000001</v>
      </c>
      <c r="T363" s="320">
        <v>10324.0049</v>
      </c>
      <c r="U363" s="321">
        <v>25153.857899999999</v>
      </c>
      <c r="W363" s="329"/>
      <c r="X363" s="329"/>
    </row>
    <row r="364" spans="1:24" s="328" customFormat="1" ht="12" customHeight="1">
      <c r="A364" s="322" t="s">
        <v>173</v>
      </c>
      <c r="B364" s="205" t="s">
        <v>291</v>
      </c>
      <c r="C364" s="323">
        <v>7</v>
      </c>
      <c r="D364" s="205" t="s">
        <v>179</v>
      </c>
      <c r="E364" s="323"/>
      <c r="F364" s="334">
        <v>7449.6716651982388</v>
      </c>
      <c r="G364" s="334">
        <v>7350.1693303964757</v>
      </c>
      <c r="H364" s="334">
        <v>9919.998625550661</v>
      </c>
      <c r="I364" s="323"/>
      <c r="J364" s="324">
        <v>11.35</v>
      </c>
      <c r="K364" s="324">
        <v>11.35</v>
      </c>
      <c r="L364" s="324">
        <v>11.35</v>
      </c>
      <c r="M364" s="323"/>
      <c r="N364" s="325" t="s">
        <v>179</v>
      </c>
      <c r="O364" s="323"/>
      <c r="P364" s="326" t="s">
        <v>176</v>
      </c>
      <c r="Q364" s="327"/>
      <c r="R364" s="320">
        <v>84553.773400000005</v>
      </c>
      <c r="S364" s="320">
        <v>83424.421900000001</v>
      </c>
      <c r="T364" s="320">
        <v>112591.9844</v>
      </c>
      <c r="U364" s="321">
        <v>280570.17970000004</v>
      </c>
      <c r="W364" s="329"/>
      <c r="X364" s="329"/>
    </row>
    <row r="365" spans="1:24" s="328" customFormat="1" ht="12" customHeight="1">
      <c r="A365" s="322" t="s">
        <v>173</v>
      </c>
      <c r="B365" s="205" t="s">
        <v>291</v>
      </c>
      <c r="C365" s="323">
        <v>7</v>
      </c>
      <c r="D365" s="205" t="s">
        <v>179</v>
      </c>
      <c r="E365" s="323"/>
      <c r="F365" s="334">
        <v>7767.0649000000003</v>
      </c>
      <c r="G365" s="334">
        <v>7663.3236999999999</v>
      </c>
      <c r="H365" s="334">
        <v>8654.0751999999993</v>
      </c>
      <c r="I365" s="323"/>
      <c r="J365" s="324">
        <v>1</v>
      </c>
      <c r="K365" s="324">
        <v>1</v>
      </c>
      <c r="L365" s="324">
        <v>1</v>
      </c>
      <c r="M365" s="323"/>
      <c r="N365" s="325" t="s">
        <v>179</v>
      </c>
      <c r="O365" s="323"/>
      <c r="P365" s="326" t="s">
        <v>181</v>
      </c>
      <c r="Q365" s="327"/>
      <c r="R365" s="320">
        <v>7767.0649000000003</v>
      </c>
      <c r="S365" s="320">
        <v>7663.3236999999999</v>
      </c>
      <c r="T365" s="320">
        <v>8654.0751999999993</v>
      </c>
      <c r="U365" s="321">
        <v>24084.463799999998</v>
      </c>
      <c r="W365" s="329"/>
      <c r="X365" s="329"/>
    </row>
    <row r="366" spans="1:24" s="328" customFormat="1" ht="12" customHeight="1">
      <c r="A366" s="322" t="s">
        <v>173</v>
      </c>
      <c r="B366" s="205" t="s">
        <v>291</v>
      </c>
      <c r="C366" s="323">
        <v>7</v>
      </c>
      <c r="D366" s="205" t="s">
        <v>179</v>
      </c>
      <c r="E366" s="323"/>
      <c r="F366" s="334">
        <v>7962.7662666666665</v>
      </c>
      <c r="G366" s="334">
        <v>7856.4108000000006</v>
      </c>
      <c r="H366" s="334">
        <v>10884.225899999999</v>
      </c>
      <c r="I366" s="323"/>
      <c r="J366" s="324">
        <v>3</v>
      </c>
      <c r="K366" s="324">
        <v>3</v>
      </c>
      <c r="L366" s="324">
        <v>3</v>
      </c>
      <c r="M366" s="323"/>
      <c r="N366" s="325" t="s">
        <v>179</v>
      </c>
      <c r="O366" s="323"/>
      <c r="P366" s="326" t="s">
        <v>182</v>
      </c>
      <c r="Q366" s="327"/>
      <c r="R366" s="320">
        <v>23888.2988</v>
      </c>
      <c r="S366" s="320">
        <v>23569.232400000001</v>
      </c>
      <c r="T366" s="320">
        <v>32652.6777</v>
      </c>
      <c r="U366" s="321">
        <v>80110.208899999998</v>
      </c>
      <c r="W366" s="329"/>
      <c r="X366" s="329"/>
    </row>
    <row r="367" spans="1:24" s="328" customFormat="1" ht="12" customHeight="1">
      <c r="A367" s="322" t="s">
        <v>173</v>
      </c>
      <c r="B367" s="205" t="s">
        <v>291</v>
      </c>
      <c r="C367" s="323">
        <v>7</v>
      </c>
      <c r="D367" s="205" t="s">
        <v>179</v>
      </c>
      <c r="E367" s="323"/>
      <c r="F367" s="334">
        <v>7621.4556000000002</v>
      </c>
      <c r="G367" s="334">
        <v>7519.6587</v>
      </c>
      <c r="H367" s="334">
        <v>10500.293900000001</v>
      </c>
      <c r="I367" s="323"/>
      <c r="J367" s="324">
        <v>1</v>
      </c>
      <c r="K367" s="324">
        <v>1</v>
      </c>
      <c r="L367" s="324">
        <v>1</v>
      </c>
      <c r="M367" s="323"/>
      <c r="N367" s="325" t="s">
        <v>179</v>
      </c>
      <c r="O367" s="323"/>
      <c r="P367" s="326" t="s">
        <v>188</v>
      </c>
      <c r="Q367" s="327"/>
      <c r="R367" s="320">
        <v>7621.4556000000002</v>
      </c>
      <c r="S367" s="320">
        <v>7519.6587</v>
      </c>
      <c r="T367" s="320">
        <v>10500.293900000001</v>
      </c>
      <c r="U367" s="321">
        <v>25641.408200000002</v>
      </c>
      <c r="W367" s="329"/>
      <c r="X367" s="329"/>
    </row>
    <row r="368" spans="1:24" s="328" customFormat="1" ht="12" customHeight="1">
      <c r="A368" s="322" t="s">
        <v>173</v>
      </c>
      <c r="B368" s="205" t="s">
        <v>292</v>
      </c>
      <c r="C368" s="323">
        <v>7</v>
      </c>
      <c r="D368" s="205" t="s">
        <v>179</v>
      </c>
      <c r="E368" s="323"/>
      <c r="F368" s="334">
        <v>7617.9993333333332</v>
      </c>
      <c r="G368" s="334">
        <v>7516.2493333333332</v>
      </c>
      <c r="H368" s="334">
        <v>9852.3118333333332</v>
      </c>
      <c r="I368" s="323"/>
      <c r="J368" s="324">
        <v>3</v>
      </c>
      <c r="K368" s="324">
        <v>3</v>
      </c>
      <c r="L368" s="324">
        <v>3</v>
      </c>
      <c r="M368" s="323"/>
      <c r="N368" s="325" t="s">
        <v>179</v>
      </c>
      <c r="O368" s="323"/>
      <c r="P368" s="326" t="s">
        <v>180</v>
      </c>
      <c r="Q368" s="327"/>
      <c r="R368" s="320">
        <v>22853.998</v>
      </c>
      <c r="S368" s="320">
        <v>22548.748</v>
      </c>
      <c r="T368" s="320">
        <v>29556.9355</v>
      </c>
      <c r="U368" s="321">
        <v>74959.681500000006</v>
      </c>
      <c r="W368" s="329"/>
      <c r="X368" s="329"/>
    </row>
    <row r="369" spans="1:24" s="328" customFormat="1" ht="12" customHeight="1">
      <c r="A369" s="322" t="s">
        <v>173</v>
      </c>
      <c r="B369" s="205" t="s">
        <v>292</v>
      </c>
      <c r="C369" s="323">
        <v>7</v>
      </c>
      <c r="D369" s="205" t="s">
        <v>179</v>
      </c>
      <c r="E369" s="323"/>
      <c r="F369" s="334">
        <v>7745.1577428571427</v>
      </c>
      <c r="G369" s="334">
        <v>7679.3184571428574</v>
      </c>
      <c r="H369" s="334">
        <v>10409.81100952381</v>
      </c>
      <c r="I369" s="323"/>
      <c r="J369" s="324">
        <v>10.5</v>
      </c>
      <c r="K369" s="324">
        <v>10.5</v>
      </c>
      <c r="L369" s="324">
        <v>10.5</v>
      </c>
      <c r="M369" s="323"/>
      <c r="N369" s="325" t="s">
        <v>179</v>
      </c>
      <c r="O369" s="323"/>
      <c r="P369" s="326" t="s">
        <v>176</v>
      </c>
      <c r="Q369" s="327"/>
      <c r="R369" s="320">
        <v>81324.156300000002</v>
      </c>
      <c r="S369" s="320">
        <v>80632.843800000002</v>
      </c>
      <c r="T369" s="320">
        <v>109303.0156</v>
      </c>
      <c r="U369" s="321">
        <v>271260.01569999999</v>
      </c>
      <c r="W369" s="329"/>
      <c r="X369" s="329"/>
    </row>
    <row r="370" spans="1:24" s="328" customFormat="1" ht="12" customHeight="1">
      <c r="A370" s="322" t="s">
        <v>173</v>
      </c>
      <c r="B370" s="205" t="s">
        <v>292</v>
      </c>
      <c r="C370" s="323">
        <v>7</v>
      </c>
      <c r="D370" s="205" t="s">
        <v>179</v>
      </c>
      <c r="E370" s="323"/>
      <c r="F370" s="334">
        <v>8606.7148500000003</v>
      </c>
      <c r="G370" s="334">
        <v>8491.7577999999994</v>
      </c>
      <c r="H370" s="334">
        <v>11608.5996</v>
      </c>
      <c r="I370" s="323"/>
      <c r="J370" s="324">
        <v>2</v>
      </c>
      <c r="K370" s="324">
        <v>2</v>
      </c>
      <c r="L370" s="324">
        <v>2</v>
      </c>
      <c r="M370" s="323"/>
      <c r="N370" s="325" t="s">
        <v>179</v>
      </c>
      <c r="O370" s="323"/>
      <c r="P370" s="326" t="s">
        <v>181</v>
      </c>
      <c r="Q370" s="327"/>
      <c r="R370" s="320">
        <v>17213.429700000001</v>
      </c>
      <c r="S370" s="320">
        <v>16983.515599999999</v>
      </c>
      <c r="T370" s="320">
        <v>23217.199199999999</v>
      </c>
      <c r="U370" s="321">
        <v>57414.144499999995</v>
      </c>
      <c r="W370" s="329"/>
      <c r="X370" s="329"/>
    </row>
    <row r="371" spans="1:24" s="328" customFormat="1" ht="12" customHeight="1">
      <c r="A371" s="322" t="s">
        <v>173</v>
      </c>
      <c r="B371" s="205" t="s">
        <v>292</v>
      </c>
      <c r="C371" s="323">
        <v>7</v>
      </c>
      <c r="D371" s="205" t="s">
        <v>179</v>
      </c>
      <c r="E371" s="323"/>
      <c r="F371" s="334">
        <v>8006.6938499999997</v>
      </c>
      <c r="G371" s="334">
        <v>7899.751475</v>
      </c>
      <c r="H371" s="334">
        <v>10815.742200000001</v>
      </c>
      <c r="I371" s="323"/>
      <c r="J371" s="324">
        <v>4</v>
      </c>
      <c r="K371" s="324">
        <v>4</v>
      </c>
      <c r="L371" s="324">
        <v>4</v>
      </c>
      <c r="M371" s="323"/>
      <c r="N371" s="325" t="s">
        <v>179</v>
      </c>
      <c r="O371" s="323"/>
      <c r="P371" s="326" t="s">
        <v>182</v>
      </c>
      <c r="Q371" s="327"/>
      <c r="R371" s="320">
        <v>32026.775399999999</v>
      </c>
      <c r="S371" s="320">
        <v>31599.0059</v>
      </c>
      <c r="T371" s="320">
        <v>43262.968800000002</v>
      </c>
      <c r="U371" s="321">
        <v>106888.7501</v>
      </c>
      <c r="W371" s="329"/>
      <c r="X371" s="329"/>
    </row>
    <row r="372" spans="1:24" s="328" customFormat="1" ht="12" customHeight="1">
      <c r="A372" s="322" t="s">
        <v>173</v>
      </c>
      <c r="B372" s="205" t="s">
        <v>292</v>
      </c>
      <c r="C372" s="323">
        <v>7</v>
      </c>
      <c r="D372" s="205" t="s">
        <v>179</v>
      </c>
      <c r="E372" s="323"/>
      <c r="F372" s="334">
        <v>8588.4932000000008</v>
      </c>
      <c r="G372" s="334">
        <v>8473.7803000000004</v>
      </c>
      <c r="H372" s="334">
        <v>11588.123</v>
      </c>
      <c r="I372" s="323"/>
      <c r="J372" s="324">
        <v>1</v>
      </c>
      <c r="K372" s="324">
        <v>1</v>
      </c>
      <c r="L372" s="324">
        <v>1</v>
      </c>
      <c r="M372" s="323"/>
      <c r="N372" s="325" t="s">
        <v>179</v>
      </c>
      <c r="O372" s="323"/>
      <c r="P372" s="326" t="s">
        <v>186</v>
      </c>
      <c r="Q372" s="327"/>
      <c r="R372" s="320">
        <v>8588.4932000000008</v>
      </c>
      <c r="S372" s="320">
        <v>8473.7803000000004</v>
      </c>
      <c r="T372" s="320">
        <v>11588.123</v>
      </c>
      <c r="U372" s="321">
        <v>28650.396500000003</v>
      </c>
      <c r="W372" s="329"/>
      <c r="X372" s="329"/>
    </row>
    <row r="373" spans="1:24" s="328" customFormat="1" ht="12" customHeight="1">
      <c r="A373" s="322" t="s">
        <v>173</v>
      </c>
      <c r="B373" s="205" t="s">
        <v>292</v>
      </c>
      <c r="C373" s="323">
        <v>7</v>
      </c>
      <c r="D373" s="205" t="s">
        <v>179</v>
      </c>
      <c r="E373" s="323"/>
      <c r="F373" s="334">
        <v>5708.1513999999997</v>
      </c>
      <c r="G373" s="334">
        <v>5631.9102000000003</v>
      </c>
      <c r="H373" s="334">
        <v>6415.7437</v>
      </c>
      <c r="I373" s="323"/>
      <c r="J373" s="324">
        <v>1</v>
      </c>
      <c r="K373" s="324">
        <v>1</v>
      </c>
      <c r="L373" s="324">
        <v>1</v>
      </c>
      <c r="M373" s="323"/>
      <c r="N373" s="325" t="s">
        <v>179</v>
      </c>
      <c r="O373" s="323"/>
      <c r="P373" s="326" t="s">
        <v>183</v>
      </c>
      <c r="Q373" s="327"/>
      <c r="R373" s="320">
        <v>5708.1513999999997</v>
      </c>
      <c r="S373" s="320">
        <v>5631.9102000000003</v>
      </c>
      <c r="T373" s="320">
        <v>6415.7437</v>
      </c>
      <c r="U373" s="321">
        <v>17755.8053</v>
      </c>
      <c r="W373" s="329"/>
      <c r="X373" s="329"/>
    </row>
    <row r="374" spans="1:24" s="328" customFormat="1" ht="12" customHeight="1">
      <c r="A374" s="322" t="s">
        <v>173</v>
      </c>
      <c r="B374" s="205" t="s">
        <v>292</v>
      </c>
      <c r="C374" s="323">
        <v>7</v>
      </c>
      <c r="D374" s="205" t="s">
        <v>179</v>
      </c>
      <c r="E374" s="323"/>
      <c r="F374" s="334">
        <v>8809.3701000000001</v>
      </c>
      <c r="G374" s="334">
        <v>8691.7070000000003</v>
      </c>
      <c r="H374" s="334">
        <v>11836.5605</v>
      </c>
      <c r="I374" s="323"/>
      <c r="J374" s="324">
        <v>1</v>
      </c>
      <c r="K374" s="324">
        <v>1</v>
      </c>
      <c r="L374" s="324">
        <v>1</v>
      </c>
      <c r="M374" s="323"/>
      <c r="N374" s="325" t="s">
        <v>179</v>
      </c>
      <c r="O374" s="323"/>
      <c r="P374" s="326" t="s">
        <v>198</v>
      </c>
      <c r="Q374" s="327"/>
      <c r="R374" s="320">
        <v>8809.3701000000001</v>
      </c>
      <c r="S374" s="320">
        <v>8691.7070000000003</v>
      </c>
      <c r="T374" s="320">
        <v>11836.5605</v>
      </c>
      <c r="U374" s="321">
        <v>29337.637600000002</v>
      </c>
      <c r="W374" s="329"/>
      <c r="X374" s="329"/>
    </row>
    <row r="375" spans="1:24" s="328" customFormat="1" ht="12" customHeight="1">
      <c r="A375" s="322" t="s">
        <v>173</v>
      </c>
      <c r="B375" s="205" t="s">
        <v>293</v>
      </c>
      <c r="C375" s="323">
        <v>8</v>
      </c>
      <c r="D375" s="205" t="s">
        <v>294</v>
      </c>
      <c r="E375" s="323"/>
      <c r="F375" s="334">
        <v>7239.2519666666667</v>
      </c>
      <c r="G375" s="334">
        <v>7142.5605333333333</v>
      </c>
      <c r="H375" s="334">
        <v>10070.324866666668</v>
      </c>
      <c r="I375" s="323"/>
      <c r="J375" s="324">
        <v>3</v>
      </c>
      <c r="K375" s="324">
        <v>3</v>
      </c>
      <c r="L375" s="324">
        <v>3</v>
      </c>
      <c r="M375" s="323"/>
      <c r="N375" s="325" t="s">
        <v>209</v>
      </c>
      <c r="O375" s="323"/>
      <c r="P375" s="326" t="s">
        <v>176</v>
      </c>
      <c r="Q375" s="327"/>
      <c r="R375" s="320">
        <v>21717.7559</v>
      </c>
      <c r="S375" s="320">
        <v>21427.6816</v>
      </c>
      <c r="T375" s="320">
        <v>30210.974600000001</v>
      </c>
      <c r="U375" s="321">
        <v>73356.412100000001</v>
      </c>
      <c r="W375" s="329"/>
      <c r="X375" s="329"/>
    </row>
    <row r="376" spans="1:24" s="328" customFormat="1" ht="12" customHeight="1">
      <c r="A376" s="322" t="s">
        <v>173</v>
      </c>
      <c r="B376" s="205" t="s">
        <v>295</v>
      </c>
      <c r="C376" s="323">
        <v>8</v>
      </c>
      <c r="D376" s="205" t="s">
        <v>294</v>
      </c>
      <c r="E376" s="323"/>
      <c r="F376" s="334">
        <v>6361.1392090909094</v>
      </c>
      <c r="G376" s="334">
        <v>11671.471358333334</v>
      </c>
      <c r="H376" s="334">
        <v>8685.7542636363632</v>
      </c>
      <c r="I376" s="323"/>
      <c r="J376" s="324">
        <v>11</v>
      </c>
      <c r="K376" s="324">
        <v>12</v>
      </c>
      <c r="L376" s="324">
        <v>11</v>
      </c>
      <c r="M376" s="323"/>
      <c r="N376" s="325" t="s">
        <v>179</v>
      </c>
      <c r="O376" s="323"/>
      <c r="P376" s="326" t="s">
        <v>180</v>
      </c>
      <c r="Q376" s="327"/>
      <c r="R376" s="320">
        <v>69972.531300000002</v>
      </c>
      <c r="S376" s="320">
        <v>140057.6563</v>
      </c>
      <c r="T376" s="320">
        <v>95543.296900000001</v>
      </c>
      <c r="U376" s="321">
        <v>305573.48450000002</v>
      </c>
      <c r="W376" s="329"/>
      <c r="X376" s="329"/>
    </row>
    <row r="377" spans="1:24" s="328" customFormat="1" ht="12" customHeight="1">
      <c r="A377" s="322" t="s">
        <v>173</v>
      </c>
      <c r="B377" s="205" t="s">
        <v>295</v>
      </c>
      <c r="C377" s="323">
        <v>8</v>
      </c>
      <c r="D377" s="205" t="s">
        <v>294</v>
      </c>
      <c r="E377" s="323"/>
      <c r="F377" s="334">
        <v>6849.1675013333333</v>
      </c>
      <c r="G377" s="334">
        <v>13417.778481012658</v>
      </c>
      <c r="H377" s="334">
        <v>9074.9399350649346</v>
      </c>
      <c r="I377" s="323"/>
      <c r="J377" s="324">
        <v>37.5</v>
      </c>
      <c r="K377" s="324">
        <v>39.5</v>
      </c>
      <c r="L377" s="324">
        <v>38.5</v>
      </c>
      <c r="M377" s="323"/>
      <c r="N377" s="325" t="s">
        <v>179</v>
      </c>
      <c r="O377" s="323"/>
      <c r="P377" s="326" t="s">
        <v>176</v>
      </c>
      <c r="Q377" s="327"/>
      <c r="R377" s="320">
        <v>256843.7813</v>
      </c>
      <c r="S377" s="320">
        <v>530002.25</v>
      </c>
      <c r="T377" s="320">
        <v>349385.1875</v>
      </c>
      <c r="U377" s="321">
        <v>1136231.2187999999</v>
      </c>
      <c r="W377" s="329"/>
      <c r="X377" s="329"/>
    </row>
    <row r="378" spans="1:24" s="328" customFormat="1" ht="12" customHeight="1">
      <c r="A378" s="322" t="s">
        <v>173</v>
      </c>
      <c r="B378" s="205" t="s">
        <v>295</v>
      </c>
      <c r="C378" s="323">
        <v>8</v>
      </c>
      <c r="D378" s="205" t="s">
        <v>294</v>
      </c>
      <c r="E378" s="323"/>
      <c r="F378" s="334">
        <v>6696.6342750000003</v>
      </c>
      <c r="G378" s="334">
        <v>6607.1899437499997</v>
      </c>
      <c r="H378" s="334">
        <v>8931.07421875</v>
      </c>
      <c r="I378" s="323"/>
      <c r="J378" s="324">
        <v>16</v>
      </c>
      <c r="K378" s="324">
        <v>16</v>
      </c>
      <c r="L378" s="324">
        <v>16</v>
      </c>
      <c r="M378" s="323"/>
      <c r="N378" s="325" t="s">
        <v>179</v>
      </c>
      <c r="O378" s="323"/>
      <c r="P378" s="326" t="s">
        <v>181</v>
      </c>
      <c r="Q378" s="327"/>
      <c r="R378" s="320">
        <v>107146.14840000001</v>
      </c>
      <c r="S378" s="320">
        <v>105715.03909999999</v>
      </c>
      <c r="T378" s="320">
        <v>142897.1875</v>
      </c>
      <c r="U378" s="321">
        <v>355758.375</v>
      </c>
      <c r="W378" s="329"/>
      <c r="X378" s="329"/>
    </row>
    <row r="379" spans="1:24" s="328" customFormat="1" ht="12" customHeight="1">
      <c r="A379" s="322" t="s">
        <v>173</v>
      </c>
      <c r="B379" s="205" t="s">
        <v>295</v>
      </c>
      <c r="C379" s="323">
        <v>8</v>
      </c>
      <c r="D379" s="205" t="s">
        <v>294</v>
      </c>
      <c r="E379" s="323"/>
      <c r="F379" s="334">
        <v>7492.708333333333</v>
      </c>
      <c r="G379" s="334">
        <v>7543.4861111111113</v>
      </c>
      <c r="H379" s="334">
        <v>10970.371527777777</v>
      </c>
      <c r="I379" s="323"/>
      <c r="J379" s="324">
        <v>18</v>
      </c>
      <c r="K379" s="324">
        <v>18</v>
      </c>
      <c r="L379" s="324">
        <v>18</v>
      </c>
      <c r="M379" s="323"/>
      <c r="N379" s="325" t="s">
        <v>179</v>
      </c>
      <c r="O379" s="323"/>
      <c r="P379" s="326" t="s">
        <v>182</v>
      </c>
      <c r="Q379" s="327"/>
      <c r="R379" s="320">
        <v>134868.75</v>
      </c>
      <c r="S379" s="320">
        <v>135782.75</v>
      </c>
      <c r="T379" s="320">
        <v>197466.6875</v>
      </c>
      <c r="U379" s="321">
        <v>468118.1875</v>
      </c>
      <c r="W379" s="329"/>
      <c r="X379" s="329"/>
    </row>
    <row r="380" spans="1:24" s="328" customFormat="1" ht="12" customHeight="1">
      <c r="A380" s="322" t="s">
        <v>173</v>
      </c>
      <c r="B380" s="205" t="s">
        <v>295</v>
      </c>
      <c r="C380" s="323">
        <v>8</v>
      </c>
      <c r="D380" s="205" t="s">
        <v>294</v>
      </c>
      <c r="E380" s="323"/>
      <c r="F380" s="334">
        <v>12030.2227</v>
      </c>
      <c r="G380" s="334">
        <v>17363.984400000001</v>
      </c>
      <c r="H380" s="334">
        <v>21484.3066</v>
      </c>
      <c r="I380" s="323"/>
      <c r="J380" s="324">
        <v>1</v>
      </c>
      <c r="K380" s="324">
        <v>1</v>
      </c>
      <c r="L380" s="324">
        <v>1</v>
      </c>
      <c r="M380" s="323"/>
      <c r="N380" s="325" t="s">
        <v>179</v>
      </c>
      <c r="O380" s="323"/>
      <c r="P380" s="326" t="s">
        <v>197</v>
      </c>
      <c r="Q380" s="327"/>
      <c r="R380" s="320">
        <v>12030.2227</v>
      </c>
      <c r="S380" s="320">
        <v>17363.984400000001</v>
      </c>
      <c r="T380" s="320">
        <v>21484.3066</v>
      </c>
      <c r="U380" s="321">
        <v>50878.513699999996</v>
      </c>
      <c r="W380" s="329"/>
      <c r="X380" s="329"/>
    </row>
    <row r="381" spans="1:24" s="328" customFormat="1" ht="12" customHeight="1">
      <c r="A381" s="322" t="s">
        <v>173</v>
      </c>
      <c r="B381" s="205" t="s">
        <v>295</v>
      </c>
      <c r="C381" s="323">
        <v>8</v>
      </c>
      <c r="D381" s="205" t="s">
        <v>294</v>
      </c>
      <c r="E381" s="323"/>
      <c r="F381" s="334">
        <v>7269.3173999999999</v>
      </c>
      <c r="G381" s="334">
        <v>7172.2241000000004</v>
      </c>
      <c r="H381" s="334">
        <v>10104.1494</v>
      </c>
      <c r="I381" s="323"/>
      <c r="J381" s="324">
        <v>2</v>
      </c>
      <c r="K381" s="324">
        <v>2</v>
      </c>
      <c r="L381" s="324">
        <v>2</v>
      </c>
      <c r="M381" s="323"/>
      <c r="N381" s="325" t="s">
        <v>179</v>
      </c>
      <c r="O381" s="323"/>
      <c r="P381" s="326" t="s">
        <v>186</v>
      </c>
      <c r="Q381" s="327"/>
      <c r="R381" s="320">
        <v>14538.6348</v>
      </c>
      <c r="S381" s="320">
        <v>14344.448200000001</v>
      </c>
      <c r="T381" s="320">
        <v>20208.2988</v>
      </c>
      <c r="U381" s="321">
        <v>49091.381800000003</v>
      </c>
      <c r="W381" s="329"/>
      <c r="X381" s="329"/>
    </row>
    <row r="382" spans="1:24" s="328" customFormat="1" ht="12" customHeight="1">
      <c r="A382" s="322" t="s">
        <v>173</v>
      </c>
      <c r="B382" s="205" t="s">
        <v>295</v>
      </c>
      <c r="C382" s="323">
        <v>8</v>
      </c>
      <c r="D382" s="205" t="s">
        <v>294</v>
      </c>
      <c r="E382" s="323"/>
      <c r="F382" s="334">
        <v>5212.8429699999997</v>
      </c>
      <c r="G382" s="334">
        <v>5143.2171900000003</v>
      </c>
      <c r="H382" s="334">
        <v>6488.4460899999995</v>
      </c>
      <c r="I382" s="323"/>
      <c r="J382" s="324">
        <v>10</v>
      </c>
      <c r="K382" s="324">
        <v>10</v>
      </c>
      <c r="L382" s="324">
        <v>10</v>
      </c>
      <c r="M382" s="323"/>
      <c r="N382" s="325" t="s">
        <v>179</v>
      </c>
      <c r="O382" s="323"/>
      <c r="P382" s="326" t="s">
        <v>183</v>
      </c>
      <c r="Q382" s="327"/>
      <c r="R382" s="320">
        <v>52128.429699999993</v>
      </c>
      <c r="S382" s="320">
        <v>51432.171900000001</v>
      </c>
      <c r="T382" s="320">
        <v>64884.460899999991</v>
      </c>
      <c r="U382" s="321">
        <v>168445.0625</v>
      </c>
      <c r="W382" s="329"/>
      <c r="X382" s="329"/>
    </row>
    <row r="383" spans="1:24" s="328" customFormat="1" ht="12" customHeight="1">
      <c r="A383" s="322" t="s">
        <v>173</v>
      </c>
      <c r="B383" s="205" t="s">
        <v>295</v>
      </c>
      <c r="C383" s="323">
        <v>8</v>
      </c>
      <c r="D383" s="205" t="s">
        <v>294</v>
      </c>
      <c r="E383" s="323"/>
      <c r="F383" s="334">
        <v>4551.8133428571427</v>
      </c>
      <c r="G383" s="334">
        <v>4491.0167428571431</v>
      </c>
      <c r="H383" s="334">
        <v>5710.5937571428576</v>
      </c>
      <c r="I383" s="323"/>
      <c r="J383" s="324">
        <v>7</v>
      </c>
      <c r="K383" s="324">
        <v>7</v>
      </c>
      <c r="L383" s="324">
        <v>7</v>
      </c>
      <c r="M383" s="323"/>
      <c r="N383" s="325" t="s">
        <v>179</v>
      </c>
      <c r="O383" s="323"/>
      <c r="P383" s="326" t="s">
        <v>188</v>
      </c>
      <c r="Q383" s="327"/>
      <c r="R383" s="320">
        <v>31862.6934</v>
      </c>
      <c r="S383" s="320">
        <v>31437.117200000001</v>
      </c>
      <c r="T383" s="320">
        <v>39974.156300000002</v>
      </c>
      <c r="U383" s="321">
        <v>103273.9669</v>
      </c>
      <c r="W383" s="329"/>
      <c r="X383" s="329"/>
    </row>
    <row r="384" spans="1:24" s="328" customFormat="1" ht="12" customHeight="1">
      <c r="A384" s="322" t="s">
        <v>173</v>
      </c>
      <c r="B384" s="205" t="s">
        <v>295</v>
      </c>
      <c r="C384" s="323">
        <v>8</v>
      </c>
      <c r="D384" s="205" t="s">
        <v>294</v>
      </c>
      <c r="E384" s="323"/>
      <c r="F384" s="334">
        <v>6134.4453000000003</v>
      </c>
      <c r="G384" s="334">
        <v>12304.878900000002</v>
      </c>
      <c r="H384" s="334">
        <v>9264.4560500000007</v>
      </c>
      <c r="I384" s="323"/>
      <c r="J384" s="324">
        <v>2</v>
      </c>
      <c r="K384" s="324">
        <v>3</v>
      </c>
      <c r="L384" s="324">
        <v>4</v>
      </c>
      <c r="M384" s="323"/>
      <c r="N384" s="325" t="s">
        <v>179</v>
      </c>
      <c r="O384" s="323"/>
      <c r="P384" s="326" t="s">
        <v>198</v>
      </c>
      <c r="Q384" s="327"/>
      <c r="R384" s="320">
        <v>12268.890600000001</v>
      </c>
      <c r="S384" s="320">
        <v>36914.636700000003</v>
      </c>
      <c r="T384" s="320">
        <v>37057.824200000003</v>
      </c>
      <c r="U384" s="321">
        <v>86241.351500000004</v>
      </c>
      <c r="W384" s="329"/>
      <c r="X384" s="329"/>
    </row>
    <row r="385" spans="1:24" s="328" customFormat="1" ht="12" customHeight="1">
      <c r="A385" s="322" t="s">
        <v>173</v>
      </c>
      <c r="B385" s="205" t="s">
        <v>295</v>
      </c>
      <c r="C385" s="323">
        <v>8</v>
      </c>
      <c r="D385" s="205" t="s">
        <v>294</v>
      </c>
      <c r="E385" s="323"/>
      <c r="F385" s="334">
        <v>5644.9722000000002</v>
      </c>
      <c r="G385" s="334">
        <v>5569.5747000000001</v>
      </c>
      <c r="H385" s="334">
        <v>7786.1616000000004</v>
      </c>
      <c r="I385" s="323"/>
      <c r="J385" s="324">
        <v>1</v>
      </c>
      <c r="K385" s="324">
        <v>1</v>
      </c>
      <c r="L385" s="324">
        <v>1</v>
      </c>
      <c r="M385" s="323"/>
      <c r="N385" s="325" t="s">
        <v>179</v>
      </c>
      <c r="O385" s="323"/>
      <c r="P385" s="326" t="s">
        <v>189</v>
      </c>
      <c r="Q385" s="327"/>
      <c r="R385" s="320">
        <v>5644.9722000000002</v>
      </c>
      <c r="S385" s="320">
        <v>5569.5747000000001</v>
      </c>
      <c r="T385" s="320">
        <v>7786.1616000000004</v>
      </c>
      <c r="U385" s="321">
        <v>19000.708500000001</v>
      </c>
      <c r="W385" s="329"/>
      <c r="X385" s="329"/>
    </row>
    <row r="386" spans="1:24" s="328" customFormat="1" ht="12" customHeight="1">
      <c r="A386" s="322" t="s">
        <v>173</v>
      </c>
      <c r="B386" s="205" t="s">
        <v>296</v>
      </c>
      <c r="C386" s="323">
        <v>8</v>
      </c>
      <c r="D386" s="205" t="s">
        <v>294</v>
      </c>
      <c r="E386" s="323"/>
      <c r="F386" s="334">
        <v>8030.4780250000003</v>
      </c>
      <c r="G386" s="334">
        <v>7923.2182499999999</v>
      </c>
      <c r="H386" s="334">
        <v>10960.398450000001</v>
      </c>
      <c r="I386" s="323"/>
      <c r="J386" s="324">
        <v>4</v>
      </c>
      <c r="K386" s="324">
        <v>4</v>
      </c>
      <c r="L386" s="324">
        <v>4</v>
      </c>
      <c r="M386" s="323"/>
      <c r="N386" s="325" t="s">
        <v>179</v>
      </c>
      <c r="O386" s="323"/>
      <c r="P386" s="326" t="s">
        <v>176</v>
      </c>
      <c r="Q386" s="327"/>
      <c r="R386" s="320">
        <v>32121.912100000001</v>
      </c>
      <c r="S386" s="320">
        <v>31692.873</v>
      </c>
      <c r="T386" s="320">
        <v>43841.593800000002</v>
      </c>
      <c r="U386" s="321">
        <v>107656.37890000001</v>
      </c>
      <c r="W386" s="329"/>
      <c r="X386" s="329"/>
    </row>
    <row r="387" spans="1:24" s="328" customFormat="1" ht="12" customHeight="1">
      <c r="A387" s="322" t="s">
        <v>173</v>
      </c>
      <c r="B387" s="205" t="s">
        <v>296</v>
      </c>
      <c r="C387" s="323">
        <v>8</v>
      </c>
      <c r="D387" s="205" t="s">
        <v>294</v>
      </c>
      <c r="E387" s="323"/>
      <c r="F387" s="334">
        <v>6837.0551750000004</v>
      </c>
      <c r="G387" s="334">
        <v>6745.7353499999999</v>
      </c>
      <c r="H387" s="334">
        <v>9464.9804750000003</v>
      </c>
      <c r="I387" s="323"/>
      <c r="J387" s="324">
        <v>4</v>
      </c>
      <c r="K387" s="324">
        <v>4</v>
      </c>
      <c r="L387" s="324">
        <v>4</v>
      </c>
      <c r="M387" s="323"/>
      <c r="N387" s="325" t="s">
        <v>179</v>
      </c>
      <c r="O387" s="323"/>
      <c r="P387" s="326" t="s">
        <v>181</v>
      </c>
      <c r="Q387" s="327"/>
      <c r="R387" s="320">
        <v>27348.220700000002</v>
      </c>
      <c r="S387" s="320">
        <v>26982.9414</v>
      </c>
      <c r="T387" s="320">
        <v>37859.921900000001</v>
      </c>
      <c r="U387" s="321">
        <v>92191.084000000003</v>
      </c>
      <c r="W387" s="329"/>
      <c r="X387" s="329"/>
    </row>
    <row r="388" spans="1:24" s="328" customFormat="1" ht="12" customHeight="1">
      <c r="A388" s="322" t="s">
        <v>173</v>
      </c>
      <c r="B388" s="205" t="s">
        <v>296</v>
      </c>
      <c r="C388" s="323">
        <v>8</v>
      </c>
      <c r="D388" s="205" t="s">
        <v>294</v>
      </c>
      <c r="E388" s="323"/>
      <c r="F388" s="334">
        <v>7552.8329999999996</v>
      </c>
      <c r="G388" s="334">
        <v>7451.9525999999996</v>
      </c>
      <c r="H388" s="334">
        <v>10423.0684</v>
      </c>
      <c r="I388" s="323"/>
      <c r="J388" s="324">
        <v>1</v>
      </c>
      <c r="K388" s="324">
        <v>1</v>
      </c>
      <c r="L388" s="324">
        <v>1</v>
      </c>
      <c r="M388" s="323"/>
      <c r="N388" s="325" t="s">
        <v>179</v>
      </c>
      <c r="O388" s="323"/>
      <c r="P388" s="326" t="s">
        <v>182</v>
      </c>
      <c r="Q388" s="327"/>
      <c r="R388" s="320">
        <v>7552.8329999999996</v>
      </c>
      <c r="S388" s="320">
        <v>7451.9525999999996</v>
      </c>
      <c r="T388" s="320">
        <v>10423.0684</v>
      </c>
      <c r="U388" s="321">
        <v>25427.853999999999</v>
      </c>
      <c r="W388" s="329"/>
      <c r="X388" s="329"/>
    </row>
    <row r="389" spans="1:24" s="328" customFormat="1" ht="12" customHeight="1">
      <c r="A389" s="322" t="s">
        <v>173</v>
      </c>
      <c r="B389" s="205" t="s">
        <v>297</v>
      </c>
      <c r="C389" s="323">
        <v>8</v>
      </c>
      <c r="D389" s="205" t="s">
        <v>294</v>
      </c>
      <c r="E389" s="323"/>
      <c r="F389" s="334">
        <v>6137.1166999999996</v>
      </c>
      <c r="G389" s="334">
        <v>6055.1459999999997</v>
      </c>
      <c r="H389" s="334">
        <v>6848.2934500000001</v>
      </c>
      <c r="I389" s="323"/>
      <c r="J389" s="324">
        <v>2</v>
      </c>
      <c r="K389" s="324">
        <v>2</v>
      </c>
      <c r="L389" s="324">
        <v>2</v>
      </c>
      <c r="M389" s="323"/>
      <c r="N389" s="325" t="s">
        <v>179</v>
      </c>
      <c r="O389" s="323"/>
      <c r="P389" s="326" t="s">
        <v>176</v>
      </c>
      <c r="Q389" s="327"/>
      <c r="R389" s="320">
        <v>12274.233399999999</v>
      </c>
      <c r="S389" s="320">
        <v>12110.291999999999</v>
      </c>
      <c r="T389" s="320">
        <v>13696.5869</v>
      </c>
      <c r="U389" s="321">
        <v>38081.112300000001</v>
      </c>
      <c r="W389" s="329"/>
      <c r="X389" s="329"/>
    </row>
    <row r="390" spans="1:24" s="328" customFormat="1" ht="12" customHeight="1">
      <c r="A390" s="322" t="s">
        <v>173</v>
      </c>
      <c r="B390" s="205" t="s">
        <v>298</v>
      </c>
      <c r="C390" s="323">
        <v>8</v>
      </c>
      <c r="D390" s="205" t="s">
        <v>294</v>
      </c>
      <c r="E390" s="323"/>
      <c r="F390" s="334">
        <v>8176.0781500000003</v>
      </c>
      <c r="G390" s="334">
        <v>8066.8739999999998</v>
      </c>
      <c r="H390" s="334">
        <v>11124.1211</v>
      </c>
      <c r="I390" s="323"/>
      <c r="J390" s="324">
        <v>2</v>
      </c>
      <c r="K390" s="324">
        <v>2</v>
      </c>
      <c r="L390" s="324">
        <v>2</v>
      </c>
      <c r="M390" s="323"/>
      <c r="N390" s="325" t="s">
        <v>179</v>
      </c>
      <c r="O390" s="323"/>
      <c r="P390" s="326" t="s">
        <v>180</v>
      </c>
      <c r="Q390" s="327"/>
      <c r="R390" s="320">
        <v>16352.156300000001</v>
      </c>
      <c r="S390" s="320">
        <v>16133.748</v>
      </c>
      <c r="T390" s="320">
        <v>22248.242200000001</v>
      </c>
      <c r="U390" s="321">
        <v>54734.146500000003</v>
      </c>
      <c r="W390" s="329"/>
      <c r="X390" s="329"/>
    </row>
    <row r="391" spans="1:24" s="328" customFormat="1" ht="12" customHeight="1">
      <c r="A391" s="322" t="s">
        <v>173</v>
      </c>
      <c r="B391" s="205" t="s">
        <v>298</v>
      </c>
      <c r="C391" s="323">
        <v>8</v>
      </c>
      <c r="D391" s="205" t="s">
        <v>294</v>
      </c>
      <c r="E391" s="323"/>
      <c r="F391" s="334">
        <v>6860.2244363636364</v>
      </c>
      <c r="G391" s="334">
        <v>6768.5951727272732</v>
      </c>
      <c r="H391" s="334">
        <v>8709.5674727272726</v>
      </c>
      <c r="I391" s="323"/>
      <c r="J391" s="324">
        <v>11</v>
      </c>
      <c r="K391" s="324">
        <v>11</v>
      </c>
      <c r="L391" s="324">
        <v>11</v>
      </c>
      <c r="M391" s="323"/>
      <c r="N391" s="325" t="s">
        <v>179</v>
      </c>
      <c r="O391" s="323"/>
      <c r="P391" s="326" t="s">
        <v>176</v>
      </c>
      <c r="Q391" s="327"/>
      <c r="R391" s="320">
        <v>75462.468800000002</v>
      </c>
      <c r="S391" s="320">
        <v>74454.546900000001</v>
      </c>
      <c r="T391" s="320">
        <v>95805.242199999993</v>
      </c>
      <c r="U391" s="321">
        <v>245722.25789999997</v>
      </c>
      <c r="W391" s="329"/>
      <c r="X391" s="329"/>
    </row>
    <row r="392" spans="1:24" s="328" customFormat="1" ht="12" customHeight="1">
      <c r="A392" s="322" t="s">
        <v>173</v>
      </c>
      <c r="B392" s="205" t="s">
        <v>298</v>
      </c>
      <c r="C392" s="323">
        <v>8</v>
      </c>
      <c r="D392" s="205" t="s">
        <v>294</v>
      </c>
      <c r="E392" s="323"/>
      <c r="F392" s="334">
        <v>5949.2807499999999</v>
      </c>
      <c r="G392" s="334">
        <v>5869.8188499999997</v>
      </c>
      <c r="H392" s="334">
        <v>7651.3598499999998</v>
      </c>
      <c r="I392" s="323"/>
      <c r="J392" s="324">
        <v>2</v>
      </c>
      <c r="K392" s="324">
        <v>2</v>
      </c>
      <c r="L392" s="324">
        <v>2</v>
      </c>
      <c r="M392" s="323"/>
      <c r="N392" s="325" t="s">
        <v>179</v>
      </c>
      <c r="O392" s="323"/>
      <c r="P392" s="326" t="s">
        <v>182</v>
      </c>
      <c r="Q392" s="327"/>
      <c r="R392" s="320">
        <v>11898.5615</v>
      </c>
      <c r="S392" s="320">
        <v>11739.637699999999</v>
      </c>
      <c r="T392" s="320">
        <v>15302.7197</v>
      </c>
      <c r="U392" s="321">
        <v>38940.918899999997</v>
      </c>
      <c r="W392" s="329"/>
      <c r="X392" s="329"/>
    </row>
    <row r="393" spans="1:24" s="328" customFormat="1" ht="12" customHeight="1">
      <c r="A393" s="322" t="s">
        <v>173</v>
      </c>
      <c r="B393" s="205" t="s">
        <v>299</v>
      </c>
      <c r="C393" s="323">
        <v>8</v>
      </c>
      <c r="D393" s="205" t="s">
        <v>294</v>
      </c>
      <c r="E393" s="323"/>
      <c r="F393" s="334">
        <v>9732.9111499999999</v>
      </c>
      <c r="G393" s="334">
        <v>12131.398450000001</v>
      </c>
      <c r="H393" s="334">
        <v>14765.392599999999</v>
      </c>
      <c r="I393" s="323"/>
      <c r="J393" s="324">
        <v>2</v>
      </c>
      <c r="K393" s="324">
        <v>2</v>
      </c>
      <c r="L393" s="324">
        <v>2</v>
      </c>
      <c r="M393" s="323"/>
      <c r="N393" s="325" t="s">
        <v>179</v>
      </c>
      <c r="O393" s="323"/>
      <c r="P393" s="326" t="s">
        <v>180</v>
      </c>
      <c r="Q393" s="327"/>
      <c r="R393" s="320">
        <v>19465.8223</v>
      </c>
      <c r="S393" s="320">
        <v>24262.796900000001</v>
      </c>
      <c r="T393" s="320">
        <v>29530.785199999998</v>
      </c>
      <c r="U393" s="321">
        <v>73259.404399999999</v>
      </c>
      <c r="W393" s="329"/>
      <c r="X393" s="329"/>
    </row>
    <row r="394" spans="1:24" s="328" customFormat="1" ht="12" customHeight="1">
      <c r="A394" s="322" t="s">
        <v>173</v>
      </c>
      <c r="B394" s="205" t="s">
        <v>299</v>
      </c>
      <c r="C394" s="323">
        <v>8</v>
      </c>
      <c r="D394" s="205" t="s">
        <v>294</v>
      </c>
      <c r="E394" s="323"/>
      <c r="F394" s="334">
        <v>8397.2604181818169</v>
      </c>
      <c r="G394" s="334">
        <v>16467.170955882353</v>
      </c>
      <c r="H394" s="334">
        <v>11394.649621212122</v>
      </c>
      <c r="I394" s="323"/>
      <c r="J394" s="324">
        <v>33</v>
      </c>
      <c r="K394" s="324">
        <v>34</v>
      </c>
      <c r="L394" s="324">
        <v>33</v>
      </c>
      <c r="M394" s="323"/>
      <c r="N394" s="325" t="s">
        <v>179</v>
      </c>
      <c r="O394" s="323"/>
      <c r="P394" s="326" t="s">
        <v>176</v>
      </c>
      <c r="Q394" s="327"/>
      <c r="R394" s="320">
        <v>277109.59379999997</v>
      </c>
      <c r="S394" s="320">
        <v>559883.8125</v>
      </c>
      <c r="T394" s="320">
        <v>376023.4375</v>
      </c>
      <c r="U394" s="321">
        <v>1213016.8437999999</v>
      </c>
      <c r="W394" s="329"/>
      <c r="X394" s="329"/>
    </row>
    <row r="395" spans="1:24" s="328" customFormat="1" ht="12" customHeight="1">
      <c r="A395" s="322" t="s">
        <v>173</v>
      </c>
      <c r="B395" s="205" t="s">
        <v>299</v>
      </c>
      <c r="C395" s="323">
        <v>8</v>
      </c>
      <c r="D395" s="205" t="s">
        <v>294</v>
      </c>
      <c r="E395" s="323"/>
      <c r="F395" s="334">
        <v>8029.2538999999997</v>
      </c>
      <c r="G395" s="334">
        <v>7922.0104333333329</v>
      </c>
      <c r="H395" s="334">
        <v>9442.3456999999999</v>
      </c>
      <c r="I395" s="323"/>
      <c r="J395" s="324">
        <v>3</v>
      </c>
      <c r="K395" s="324">
        <v>3</v>
      </c>
      <c r="L395" s="324">
        <v>3</v>
      </c>
      <c r="M395" s="323"/>
      <c r="N395" s="325" t="s">
        <v>179</v>
      </c>
      <c r="O395" s="323"/>
      <c r="P395" s="326" t="s">
        <v>181</v>
      </c>
      <c r="Q395" s="327"/>
      <c r="R395" s="320">
        <v>24087.761699999999</v>
      </c>
      <c r="S395" s="320">
        <v>23766.031299999999</v>
      </c>
      <c r="T395" s="320">
        <v>28327.037100000001</v>
      </c>
      <c r="U395" s="321">
        <v>76180.830099999992</v>
      </c>
      <c r="W395" s="329"/>
      <c r="X395" s="329"/>
    </row>
    <row r="396" spans="1:24" s="328" customFormat="1" ht="12" customHeight="1">
      <c r="A396" s="322" t="s">
        <v>173</v>
      </c>
      <c r="B396" s="205" t="s">
        <v>299</v>
      </c>
      <c r="C396" s="323">
        <v>8</v>
      </c>
      <c r="D396" s="205" t="s">
        <v>294</v>
      </c>
      <c r="E396" s="323"/>
      <c r="F396" s="334">
        <v>7735.3457000000008</v>
      </c>
      <c r="G396" s="334">
        <v>7632.0279999999993</v>
      </c>
      <c r="H396" s="334">
        <v>9984.0077999999994</v>
      </c>
      <c r="I396" s="323"/>
      <c r="J396" s="324">
        <v>3</v>
      </c>
      <c r="K396" s="324">
        <v>3</v>
      </c>
      <c r="L396" s="324">
        <v>3</v>
      </c>
      <c r="M396" s="323"/>
      <c r="N396" s="325" t="s">
        <v>179</v>
      </c>
      <c r="O396" s="323"/>
      <c r="P396" s="326" t="s">
        <v>182</v>
      </c>
      <c r="Q396" s="327"/>
      <c r="R396" s="320">
        <v>23206.037100000001</v>
      </c>
      <c r="S396" s="320">
        <v>22896.083999999999</v>
      </c>
      <c r="T396" s="320">
        <v>29952.023399999998</v>
      </c>
      <c r="U396" s="321">
        <v>76054.144499999995</v>
      </c>
      <c r="W396" s="329"/>
      <c r="X396" s="329"/>
    </row>
    <row r="397" spans="1:24" s="328" customFormat="1" ht="12" customHeight="1">
      <c r="A397" s="322" t="s">
        <v>173</v>
      </c>
      <c r="B397" s="205" t="s">
        <v>299</v>
      </c>
      <c r="C397" s="323">
        <v>8</v>
      </c>
      <c r="D397" s="205" t="s">
        <v>294</v>
      </c>
      <c r="E397" s="323"/>
      <c r="F397" s="334">
        <v>8627.0166000000008</v>
      </c>
      <c r="G397" s="334">
        <v>8511.7891</v>
      </c>
      <c r="H397" s="334">
        <v>11631.479499999999</v>
      </c>
      <c r="I397" s="323"/>
      <c r="J397" s="324">
        <v>1</v>
      </c>
      <c r="K397" s="324">
        <v>1</v>
      </c>
      <c r="L397" s="324">
        <v>1</v>
      </c>
      <c r="M397" s="323"/>
      <c r="N397" s="325" t="s">
        <v>179</v>
      </c>
      <c r="O397" s="323"/>
      <c r="P397" s="326" t="s">
        <v>189</v>
      </c>
      <c r="Q397" s="327"/>
      <c r="R397" s="320">
        <v>8627.0166000000008</v>
      </c>
      <c r="S397" s="320">
        <v>8511.7891</v>
      </c>
      <c r="T397" s="320">
        <v>11631.479499999999</v>
      </c>
      <c r="U397" s="321">
        <v>28770.285199999998</v>
      </c>
      <c r="W397" s="329"/>
      <c r="X397" s="329"/>
    </row>
    <row r="398" spans="1:24" s="328" customFormat="1" ht="12" customHeight="1">
      <c r="A398" s="322" t="s">
        <v>173</v>
      </c>
      <c r="B398" s="205" t="s">
        <v>300</v>
      </c>
      <c r="C398" s="323">
        <v>8</v>
      </c>
      <c r="D398" s="205" t="s">
        <v>294</v>
      </c>
      <c r="E398" s="323"/>
      <c r="F398" s="334">
        <v>8383.488838095238</v>
      </c>
      <c r="G398" s="334">
        <v>8271.5141380952373</v>
      </c>
      <c r="H398" s="334">
        <v>10777.183038095238</v>
      </c>
      <c r="I398" s="323"/>
      <c r="J398" s="324">
        <v>21</v>
      </c>
      <c r="K398" s="324">
        <v>21</v>
      </c>
      <c r="L398" s="324">
        <v>21</v>
      </c>
      <c r="M398" s="323"/>
      <c r="N398" s="325" t="s">
        <v>179</v>
      </c>
      <c r="O398" s="323"/>
      <c r="P398" s="326" t="s">
        <v>176</v>
      </c>
      <c r="Q398" s="327"/>
      <c r="R398" s="320">
        <v>176053.26559999998</v>
      </c>
      <c r="S398" s="320">
        <v>173701.79689999999</v>
      </c>
      <c r="T398" s="320">
        <v>226320.8438</v>
      </c>
      <c r="U398" s="321">
        <v>576075.90630000003</v>
      </c>
      <c r="W398" s="329"/>
      <c r="X398" s="329"/>
    </row>
    <row r="399" spans="1:24" s="328" customFormat="1" ht="12" customHeight="1">
      <c r="A399" s="322" t="s">
        <v>173</v>
      </c>
      <c r="B399" s="205" t="s">
        <v>300</v>
      </c>
      <c r="C399" s="323">
        <v>8</v>
      </c>
      <c r="D399" s="205" t="s">
        <v>294</v>
      </c>
      <c r="E399" s="323"/>
      <c r="F399" s="334">
        <v>7909.2265666666672</v>
      </c>
      <c r="G399" s="334">
        <v>7803.5865999999996</v>
      </c>
      <c r="H399" s="334">
        <v>10140.7819</v>
      </c>
      <c r="I399" s="323"/>
      <c r="J399" s="324">
        <v>3</v>
      </c>
      <c r="K399" s="324">
        <v>3</v>
      </c>
      <c r="L399" s="324">
        <v>3</v>
      </c>
      <c r="M399" s="323"/>
      <c r="N399" s="325" t="s">
        <v>179</v>
      </c>
      <c r="O399" s="323"/>
      <c r="P399" s="326" t="s">
        <v>181</v>
      </c>
      <c r="Q399" s="327"/>
      <c r="R399" s="320">
        <v>23727.679700000001</v>
      </c>
      <c r="S399" s="320">
        <v>23410.7598</v>
      </c>
      <c r="T399" s="320">
        <v>30422.345699999998</v>
      </c>
      <c r="U399" s="321">
        <v>77560.785199999998</v>
      </c>
      <c r="W399" s="329"/>
      <c r="X399" s="329"/>
    </row>
    <row r="400" spans="1:24" s="328" customFormat="1" ht="12" customHeight="1">
      <c r="A400" s="322" t="s">
        <v>173</v>
      </c>
      <c r="B400" s="205" t="s">
        <v>300</v>
      </c>
      <c r="C400" s="323">
        <v>8</v>
      </c>
      <c r="D400" s="205" t="s">
        <v>294</v>
      </c>
      <c r="E400" s="323"/>
      <c r="F400" s="334">
        <v>9609.1854999999996</v>
      </c>
      <c r="G400" s="334">
        <v>96402.070300000007</v>
      </c>
      <c r="H400" s="334">
        <v>12736.252899999999</v>
      </c>
      <c r="I400" s="323"/>
      <c r="J400" s="324">
        <v>1</v>
      </c>
      <c r="K400" s="324">
        <v>2</v>
      </c>
      <c r="L400" s="324">
        <v>1</v>
      </c>
      <c r="M400" s="323"/>
      <c r="N400" s="325" t="s">
        <v>179</v>
      </c>
      <c r="O400" s="323"/>
      <c r="P400" s="326" t="s">
        <v>182</v>
      </c>
      <c r="Q400" s="327"/>
      <c r="R400" s="320">
        <v>9609.1854999999996</v>
      </c>
      <c r="S400" s="320">
        <v>192804.14060000001</v>
      </c>
      <c r="T400" s="320">
        <v>12736.252899999999</v>
      </c>
      <c r="U400" s="321">
        <v>215149.579</v>
      </c>
      <c r="W400" s="329"/>
      <c r="X400" s="329"/>
    </row>
    <row r="401" spans="1:24" s="328" customFormat="1" ht="12" customHeight="1">
      <c r="A401" s="322" t="s">
        <v>173</v>
      </c>
      <c r="B401" s="205" t="s">
        <v>300</v>
      </c>
      <c r="C401" s="323">
        <v>8</v>
      </c>
      <c r="D401" s="205" t="s">
        <v>294</v>
      </c>
      <c r="E401" s="323"/>
      <c r="F401" s="334">
        <v>9329.1113000000005</v>
      </c>
      <c r="G401" s="334">
        <v>9204.5067999999992</v>
      </c>
      <c r="H401" s="334">
        <v>12421.2441</v>
      </c>
      <c r="I401" s="323"/>
      <c r="J401" s="324">
        <v>1</v>
      </c>
      <c r="K401" s="324">
        <v>1</v>
      </c>
      <c r="L401" s="324">
        <v>1</v>
      </c>
      <c r="M401" s="323"/>
      <c r="N401" s="325" t="s">
        <v>179</v>
      </c>
      <c r="O401" s="323"/>
      <c r="P401" s="326" t="s">
        <v>183</v>
      </c>
      <c r="Q401" s="327"/>
      <c r="R401" s="320">
        <v>9329.1113000000005</v>
      </c>
      <c r="S401" s="320">
        <v>9204.5067999999992</v>
      </c>
      <c r="T401" s="320">
        <v>12421.2441</v>
      </c>
      <c r="U401" s="321">
        <v>30954.8622</v>
      </c>
      <c r="W401" s="329"/>
      <c r="X401" s="329"/>
    </row>
    <row r="402" spans="1:24" s="328" customFormat="1" ht="12" customHeight="1">
      <c r="A402" s="322" t="s">
        <v>173</v>
      </c>
      <c r="B402" s="205" t="s">
        <v>187</v>
      </c>
      <c r="C402" s="323">
        <v>8</v>
      </c>
      <c r="D402" s="205" t="s">
        <v>294</v>
      </c>
      <c r="E402" s="323"/>
      <c r="F402" s="334">
        <v>10609.5635</v>
      </c>
      <c r="G402" s="334">
        <v>10467.856400000001</v>
      </c>
      <c r="H402" s="334">
        <v>13861.6191</v>
      </c>
      <c r="I402" s="323"/>
      <c r="J402" s="324">
        <v>1</v>
      </c>
      <c r="K402" s="324">
        <v>1</v>
      </c>
      <c r="L402" s="324">
        <v>1</v>
      </c>
      <c r="M402" s="323"/>
      <c r="N402" s="325" t="s">
        <v>179</v>
      </c>
      <c r="O402" s="323"/>
      <c r="P402" s="326" t="s">
        <v>180</v>
      </c>
      <c r="Q402" s="327"/>
      <c r="R402" s="320">
        <v>10609.5635</v>
      </c>
      <c r="S402" s="320">
        <v>10467.856400000001</v>
      </c>
      <c r="T402" s="320">
        <v>13861.6191</v>
      </c>
      <c r="U402" s="321">
        <v>34939.039000000004</v>
      </c>
      <c r="W402" s="329"/>
      <c r="X402" s="329"/>
    </row>
    <row r="403" spans="1:24" s="328" customFormat="1" ht="12" customHeight="1">
      <c r="A403" s="322" t="s">
        <v>173</v>
      </c>
      <c r="B403" s="205" t="s">
        <v>187</v>
      </c>
      <c r="C403" s="323">
        <v>8</v>
      </c>
      <c r="D403" s="205" t="s">
        <v>294</v>
      </c>
      <c r="E403" s="323"/>
      <c r="F403" s="334">
        <v>11638.8192</v>
      </c>
      <c r="G403" s="334">
        <v>11483.363842857143</v>
      </c>
      <c r="H403" s="334">
        <v>15504.545757142858</v>
      </c>
      <c r="I403" s="323"/>
      <c r="J403" s="324">
        <v>14</v>
      </c>
      <c r="K403" s="324">
        <v>14</v>
      </c>
      <c r="L403" s="324">
        <v>14</v>
      </c>
      <c r="M403" s="323"/>
      <c r="N403" s="325" t="s">
        <v>179</v>
      </c>
      <c r="O403" s="323"/>
      <c r="P403" s="326" t="s">
        <v>176</v>
      </c>
      <c r="Q403" s="327"/>
      <c r="R403" s="320">
        <v>162943.4688</v>
      </c>
      <c r="S403" s="320">
        <v>160767.0938</v>
      </c>
      <c r="T403" s="320">
        <v>217063.64060000001</v>
      </c>
      <c r="U403" s="321">
        <v>540774.20319999999</v>
      </c>
      <c r="W403" s="329"/>
      <c r="X403" s="329"/>
    </row>
    <row r="404" spans="1:24" s="328" customFormat="1" ht="12" customHeight="1">
      <c r="A404" s="322" t="s">
        <v>173</v>
      </c>
      <c r="B404" s="205" t="s">
        <v>187</v>
      </c>
      <c r="C404" s="323">
        <v>8</v>
      </c>
      <c r="D404" s="205" t="s">
        <v>294</v>
      </c>
      <c r="E404" s="323"/>
      <c r="F404" s="334">
        <v>7019.4526249999999</v>
      </c>
      <c r="G404" s="334">
        <v>6925.6967750000003</v>
      </c>
      <c r="H404" s="334">
        <v>7855.2905250000003</v>
      </c>
      <c r="I404" s="323"/>
      <c r="J404" s="324">
        <v>4</v>
      </c>
      <c r="K404" s="324">
        <v>4</v>
      </c>
      <c r="L404" s="324">
        <v>4</v>
      </c>
      <c r="M404" s="323"/>
      <c r="N404" s="325" t="s">
        <v>179</v>
      </c>
      <c r="O404" s="323"/>
      <c r="P404" s="326" t="s">
        <v>181</v>
      </c>
      <c r="Q404" s="327"/>
      <c r="R404" s="320">
        <v>28077.8105</v>
      </c>
      <c r="S404" s="320">
        <v>27702.787100000001</v>
      </c>
      <c r="T404" s="320">
        <v>31421.162100000001</v>
      </c>
      <c r="U404" s="321">
        <v>87201.759699999995</v>
      </c>
      <c r="W404" s="329"/>
      <c r="X404" s="329"/>
    </row>
    <row r="405" spans="1:24" s="328" customFormat="1" ht="12" customHeight="1">
      <c r="A405" s="322" t="s">
        <v>173</v>
      </c>
      <c r="B405" s="205" t="s">
        <v>187</v>
      </c>
      <c r="C405" s="323">
        <v>8</v>
      </c>
      <c r="D405" s="205" t="s">
        <v>294</v>
      </c>
      <c r="E405" s="323"/>
      <c r="F405" s="334">
        <v>7623.2563499999997</v>
      </c>
      <c r="G405" s="334">
        <v>7521.4355500000001</v>
      </c>
      <c r="H405" s="334">
        <v>10119.501</v>
      </c>
      <c r="I405" s="323"/>
      <c r="J405" s="324">
        <v>2</v>
      </c>
      <c r="K405" s="324">
        <v>2</v>
      </c>
      <c r="L405" s="324">
        <v>2</v>
      </c>
      <c r="M405" s="323"/>
      <c r="N405" s="325" t="s">
        <v>179</v>
      </c>
      <c r="O405" s="323"/>
      <c r="P405" s="326" t="s">
        <v>182</v>
      </c>
      <c r="Q405" s="327"/>
      <c r="R405" s="320">
        <v>15246.512699999999</v>
      </c>
      <c r="S405" s="320">
        <v>15042.8711</v>
      </c>
      <c r="T405" s="320">
        <v>20239.002</v>
      </c>
      <c r="U405" s="321">
        <v>50528.385800000004</v>
      </c>
      <c r="W405" s="329"/>
      <c r="X405" s="329"/>
    </row>
    <row r="406" spans="1:24" s="328" customFormat="1" ht="12" customHeight="1">
      <c r="A406" s="322" t="s">
        <v>173</v>
      </c>
      <c r="B406" s="205" t="s">
        <v>187</v>
      </c>
      <c r="C406" s="323">
        <v>8</v>
      </c>
      <c r="D406" s="205" t="s">
        <v>294</v>
      </c>
      <c r="E406" s="323"/>
      <c r="F406" s="334">
        <v>9898.8340000000007</v>
      </c>
      <c r="G406" s="334">
        <v>9766.6191500000004</v>
      </c>
      <c r="H406" s="334">
        <v>12973.742200000001</v>
      </c>
      <c r="I406" s="323"/>
      <c r="J406" s="324">
        <v>2</v>
      </c>
      <c r="K406" s="324">
        <v>2</v>
      </c>
      <c r="L406" s="324">
        <v>2</v>
      </c>
      <c r="M406" s="323"/>
      <c r="N406" s="325" t="s">
        <v>179</v>
      </c>
      <c r="O406" s="323"/>
      <c r="P406" s="326" t="s">
        <v>183</v>
      </c>
      <c r="Q406" s="327"/>
      <c r="R406" s="320">
        <v>19797.668000000001</v>
      </c>
      <c r="S406" s="320">
        <v>19533.238300000001</v>
      </c>
      <c r="T406" s="320">
        <v>25947.484400000001</v>
      </c>
      <c r="U406" s="321">
        <v>65278.390700000004</v>
      </c>
      <c r="W406" s="329"/>
      <c r="X406" s="329"/>
    </row>
    <row r="407" spans="1:24" s="328" customFormat="1" ht="12" customHeight="1">
      <c r="A407" s="322" t="s">
        <v>173</v>
      </c>
      <c r="B407" s="205" t="s">
        <v>187</v>
      </c>
      <c r="C407" s="323">
        <v>8</v>
      </c>
      <c r="D407" s="205" t="s">
        <v>294</v>
      </c>
      <c r="E407" s="323"/>
      <c r="F407" s="334">
        <v>6920.8018000000002</v>
      </c>
      <c r="G407" s="334">
        <v>6828.3633</v>
      </c>
      <c r="H407" s="334">
        <v>7780.3725999999997</v>
      </c>
      <c r="I407" s="323"/>
      <c r="J407" s="324">
        <v>1</v>
      </c>
      <c r="K407" s="324">
        <v>1</v>
      </c>
      <c r="L407" s="324">
        <v>1</v>
      </c>
      <c r="M407" s="323"/>
      <c r="N407" s="325" t="s">
        <v>179</v>
      </c>
      <c r="O407" s="323"/>
      <c r="P407" s="326" t="s">
        <v>188</v>
      </c>
      <c r="Q407" s="327"/>
      <c r="R407" s="320">
        <v>6920.8018000000002</v>
      </c>
      <c r="S407" s="320">
        <v>6828.3633</v>
      </c>
      <c r="T407" s="320">
        <v>7780.3725999999997</v>
      </c>
      <c r="U407" s="321">
        <v>21529.537700000001</v>
      </c>
      <c r="W407" s="329"/>
      <c r="X407" s="329"/>
    </row>
    <row r="408" spans="1:24" s="328" customFormat="1" ht="12" customHeight="1">
      <c r="A408" s="322" t="s">
        <v>173</v>
      </c>
      <c r="B408" s="205" t="s">
        <v>187</v>
      </c>
      <c r="C408" s="323">
        <v>8</v>
      </c>
      <c r="D408" s="205" t="s">
        <v>294</v>
      </c>
      <c r="E408" s="323"/>
      <c r="F408" s="334">
        <v>10630.6572</v>
      </c>
      <c r="G408" s="334">
        <v>10488.668</v>
      </c>
      <c r="H408" s="334">
        <v>13885.3379</v>
      </c>
      <c r="I408" s="323"/>
      <c r="J408" s="324">
        <v>1</v>
      </c>
      <c r="K408" s="324">
        <v>1</v>
      </c>
      <c r="L408" s="324">
        <v>1</v>
      </c>
      <c r="M408" s="323"/>
      <c r="N408" s="325" t="s">
        <v>179</v>
      </c>
      <c r="O408" s="323"/>
      <c r="P408" s="326" t="s">
        <v>189</v>
      </c>
      <c r="Q408" s="327"/>
      <c r="R408" s="320">
        <v>10630.6572</v>
      </c>
      <c r="S408" s="320">
        <v>10488.668</v>
      </c>
      <c r="T408" s="320">
        <v>13885.3379</v>
      </c>
      <c r="U408" s="321">
        <v>35004.663099999998</v>
      </c>
      <c r="W408" s="329"/>
      <c r="X408" s="329"/>
    </row>
    <row r="409" spans="1:24" s="328" customFormat="1" ht="12" customHeight="1">
      <c r="A409" s="322" t="s">
        <v>173</v>
      </c>
      <c r="B409" s="205" t="s">
        <v>301</v>
      </c>
      <c r="C409" s="323">
        <v>8</v>
      </c>
      <c r="D409" s="205" t="s">
        <v>294</v>
      </c>
      <c r="E409" s="323"/>
      <c r="F409" s="334">
        <v>17654.417966666668</v>
      </c>
      <c r="G409" s="334">
        <v>18156.319</v>
      </c>
      <c r="H409" s="334">
        <v>25464.546866666667</v>
      </c>
      <c r="I409" s="323"/>
      <c r="J409" s="324">
        <v>3</v>
      </c>
      <c r="K409" s="324">
        <v>3</v>
      </c>
      <c r="L409" s="324">
        <v>3</v>
      </c>
      <c r="M409" s="323"/>
      <c r="N409" s="325" t="s">
        <v>179</v>
      </c>
      <c r="O409" s="323"/>
      <c r="P409" s="326" t="s">
        <v>180</v>
      </c>
      <c r="Q409" s="327"/>
      <c r="R409" s="320">
        <v>52963.253900000003</v>
      </c>
      <c r="S409" s="320">
        <v>54468.956999999995</v>
      </c>
      <c r="T409" s="320">
        <v>76393.640599999999</v>
      </c>
      <c r="U409" s="321">
        <v>183825.85149999999</v>
      </c>
      <c r="W409" s="329"/>
      <c r="X409" s="329"/>
    </row>
    <row r="410" spans="1:24" s="328" customFormat="1" ht="12" customHeight="1">
      <c r="A410" s="322" t="s">
        <v>173</v>
      </c>
      <c r="B410" s="205" t="s">
        <v>301</v>
      </c>
      <c r="C410" s="323">
        <v>8</v>
      </c>
      <c r="D410" s="205" t="s">
        <v>294</v>
      </c>
      <c r="E410" s="323"/>
      <c r="F410" s="334">
        <v>14195.274817647058</v>
      </c>
      <c r="G410" s="334">
        <v>19837.633928571428</v>
      </c>
      <c r="H410" s="334">
        <v>19101.176470588234</v>
      </c>
      <c r="I410" s="323"/>
      <c r="J410" s="324">
        <v>34</v>
      </c>
      <c r="K410" s="324">
        <v>35</v>
      </c>
      <c r="L410" s="324">
        <v>34</v>
      </c>
      <c r="M410" s="323"/>
      <c r="N410" s="325" t="s">
        <v>179</v>
      </c>
      <c r="O410" s="323"/>
      <c r="P410" s="326" t="s">
        <v>176</v>
      </c>
      <c r="Q410" s="327"/>
      <c r="R410" s="320">
        <v>482639.34379999997</v>
      </c>
      <c r="S410" s="320">
        <v>694317.1875</v>
      </c>
      <c r="T410" s="320">
        <v>649440</v>
      </c>
      <c r="U410" s="321">
        <v>1826396.5312999999</v>
      </c>
      <c r="W410" s="329"/>
      <c r="X410" s="329"/>
    </row>
    <row r="411" spans="1:24" s="328" customFormat="1" ht="12" customHeight="1">
      <c r="A411" s="322" t="s">
        <v>173</v>
      </c>
      <c r="B411" s="205" t="s">
        <v>301</v>
      </c>
      <c r="C411" s="323">
        <v>8</v>
      </c>
      <c r="D411" s="205" t="s">
        <v>294</v>
      </c>
      <c r="E411" s="323"/>
      <c r="F411" s="334">
        <v>13472.825199999999</v>
      </c>
      <c r="G411" s="334">
        <v>9053.1178333333337</v>
      </c>
      <c r="H411" s="334">
        <v>20232.544900000001</v>
      </c>
      <c r="I411" s="323"/>
      <c r="J411" s="324">
        <v>2</v>
      </c>
      <c r="K411" s="324">
        <v>3</v>
      </c>
      <c r="L411" s="324">
        <v>2</v>
      </c>
      <c r="M411" s="323"/>
      <c r="N411" s="325" t="s">
        <v>179</v>
      </c>
      <c r="O411" s="323"/>
      <c r="P411" s="326" t="s">
        <v>181</v>
      </c>
      <c r="Q411" s="327"/>
      <c r="R411" s="320">
        <v>26945.650399999999</v>
      </c>
      <c r="S411" s="320">
        <v>27159.353500000001</v>
      </c>
      <c r="T411" s="320">
        <v>40465.089800000002</v>
      </c>
      <c r="U411" s="321">
        <v>94570.093699999998</v>
      </c>
      <c r="W411" s="329"/>
      <c r="X411" s="329"/>
    </row>
    <row r="412" spans="1:24" s="328" customFormat="1" ht="12" customHeight="1">
      <c r="A412" s="322" t="s">
        <v>173</v>
      </c>
      <c r="B412" s="205" t="s">
        <v>301</v>
      </c>
      <c r="C412" s="323">
        <v>8</v>
      </c>
      <c r="D412" s="205" t="s">
        <v>294</v>
      </c>
      <c r="E412" s="323"/>
      <c r="F412" s="334">
        <v>18381.712233333335</v>
      </c>
      <c r="G412" s="334">
        <v>21992.455733333332</v>
      </c>
      <c r="H412" s="334">
        <v>27322.302100000001</v>
      </c>
      <c r="I412" s="323"/>
      <c r="J412" s="324">
        <v>3</v>
      </c>
      <c r="K412" s="324">
        <v>3</v>
      </c>
      <c r="L412" s="324">
        <v>3</v>
      </c>
      <c r="M412" s="323"/>
      <c r="N412" s="325" t="s">
        <v>179</v>
      </c>
      <c r="O412" s="323"/>
      <c r="P412" s="326" t="s">
        <v>182</v>
      </c>
      <c r="Q412" s="327"/>
      <c r="R412" s="320">
        <v>55145.136700000003</v>
      </c>
      <c r="S412" s="320">
        <v>65977.367199999993</v>
      </c>
      <c r="T412" s="320">
        <v>81966.906300000002</v>
      </c>
      <c r="U412" s="321">
        <v>203089.41019999998</v>
      </c>
      <c r="W412" s="329"/>
      <c r="X412" s="329"/>
    </row>
    <row r="413" spans="1:24" s="328" customFormat="1" ht="12" customHeight="1">
      <c r="A413" s="322" t="s">
        <v>173</v>
      </c>
      <c r="B413" s="205" t="s">
        <v>301</v>
      </c>
      <c r="C413" s="323">
        <v>8</v>
      </c>
      <c r="D413" s="205" t="s">
        <v>294</v>
      </c>
      <c r="E413" s="323"/>
      <c r="F413" s="334">
        <v>9017.2988000000005</v>
      </c>
      <c r="G413" s="334">
        <v>8896.8583999999992</v>
      </c>
      <c r="H413" s="334">
        <v>11893.795899999999</v>
      </c>
      <c r="I413" s="323"/>
      <c r="J413" s="324">
        <v>1</v>
      </c>
      <c r="K413" s="324">
        <v>1</v>
      </c>
      <c r="L413" s="324">
        <v>1</v>
      </c>
      <c r="M413" s="323"/>
      <c r="N413" s="325" t="s">
        <v>179</v>
      </c>
      <c r="O413" s="323"/>
      <c r="P413" s="326" t="s">
        <v>186</v>
      </c>
      <c r="Q413" s="327"/>
      <c r="R413" s="320">
        <v>9017.2988000000005</v>
      </c>
      <c r="S413" s="320">
        <v>8896.8583999999992</v>
      </c>
      <c r="T413" s="320">
        <v>11893.795899999999</v>
      </c>
      <c r="U413" s="321">
        <v>29807.953099999999</v>
      </c>
      <c r="W413" s="329"/>
      <c r="X413" s="329"/>
    </row>
    <row r="414" spans="1:24" s="328" customFormat="1" ht="12" customHeight="1">
      <c r="A414" s="322" t="s">
        <v>173</v>
      </c>
      <c r="B414" s="205" t="s">
        <v>301</v>
      </c>
      <c r="C414" s="323">
        <v>8</v>
      </c>
      <c r="D414" s="205" t="s">
        <v>294</v>
      </c>
      <c r="E414" s="323"/>
      <c r="F414" s="334">
        <v>13526.141933333332</v>
      </c>
      <c r="G414" s="334">
        <v>13926.695299999999</v>
      </c>
      <c r="H414" s="334">
        <v>18359.783866666668</v>
      </c>
      <c r="I414" s="323"/>
      <c r="J414" s="324">
        <v>3</v>
      </c>
      <c r="K414" s="324">
        <v>3</v>
      </c>
      <c r="L414" s="324">
        <v>3</v>
      </c>
      <c r="M414" s="323"/>
      <c r="N414" s="325" t="s">
        <v>179</v>
      </c>
      <c r="O414" s="323"/>
      <c r="P414" s="326" t="s">
        <v>183</v>
      </c>
      <c r="Q414" s="327"/>
      <c r="R414" s="320">
        <v>40578.425799999997</v>
      </c>
      <c r="S414" s="320">
        <v>41780.085899999998</v>
      </c>
      <c r="T414" s="320">
        <v>55079.351600000009</v>
      </c>
      <c r="U414" s="321">
        <v>137437.86330000003</v>
      </c>
      <c r="W414" s="329"/>
      <c r="X414" s="329"/>
    </row>
    <row r="415" spans="1:24" s="328" customFormat="1" ht="12" customHeight="1">
      <c r="A415" s="322" t="s">
        <v>173</v>
      </c>
      <c r="B415" s="205" t="s">
        <v>301</v>
      </c>
      <c r="C415" s="323">
        <v>8</v>
      </c>
      <c r="D415" s="205" t="s">
        <v>294</v>
      </c>
      <c r="E415" s="323"/>
      <c r="F415" s="334">
        <v>10301.0928</v>
      </c>
      <c r="G415" s="334">
        <v>10163.5049</v>
      </c>
      <c r="H415" s="334">
        <v>13514.670899999999</v>
      </c>
      <c r="I415" s="323"/>
      <c r="J415" s="324">
        <v>1</v>
      </c>
      <c r="K415" s="324">
        <v>1</v>
      </c>
      <c r="L415" s="324">
        <v>1</v>
      </c>
      <c r="M415" s="323"/>
      <c r="N415" s="325" t="s">
        <v>179</v>
      </c>
      <c r="O415" s="323"/>
      <c r="P415" s="326" t="s">
        <v>189</v>
      </c>
      <c r="Q415" s="327"/>
      <c r="R415" s="320">
        <v>10301.0928</v>
      </c>
      <c r="S415" s="320">
        <v>10163.5049</v>
      </c>
      <c r="T415" s="320">
        <v>13514.670899999999</v>
      </c>
      <c r="U415" s="321">
        <v>33979.268599999996</v>
      </c>
      <c r="W415" s="329"/>
      <c r="X415" s="329"/>
    </row>
    <row r="416" spans="1:24" s="328" customFormat="1" ht="12" customHeight="1">
      <c r="A416" s="322" t="s">
        <v>173</v>
      </c>
      <c r="B416" s="205" t="s">
        <v>302</v>
      </c>
      <c r="C416" s="323">
        <v>8</v>
      </c>
      <c r="D416" s="205" t="s">
        <v>294</v>
      </c>
      <c r="E416" s="323"/>
      <c r="F416" s="334">
        <v>6517.9629000000004</v>
      </c>
      <c r="G416" s="334">
        <v>6430.9048000000003</v>
      </c>
      <c r="H416" s="334">
        <v>8027.4032999999999</v>
      </c>
      <c r="I416" s="323"/>
      <c r="J416" s="324">
        <v>2</v>
      </c>
      <c r="K416" s="324">
        <v>2</v>
      </c>
      <c r="L416" s="324">
        <v>2</v>
      </c>
      <c r="M416" s="323"/>
      <c r="N416" s="325" t="s">
        <v>179</v>
      </c>
      <c r="O416" s="323"/>
      <c r="P416" s="326" t="s">
        <v>176</v>
      </c>
      <c r="Q416" s="327"/>
      <c r="R416" s="320">
        <v>13035.925800000001</v>
      </c>
      <c r="S416" s="320">
        <v>12861.809600000001</v>
      </c>
      <c r="T416" s="320">
        <v>16054.8066</v>
      </c>
      <c r="U416" s="321">
        <v>41952.542000000001</v>
      </c>
      <c r="W416" s="329"/>
      <c r="X416" s="329"/>
    </row>
    <row r="417" spans="1:24" s="328" customFormat="1" ht="12" customHeight="1">
      <c r="A417" s="322" t="s">
        <v>173</v>
      </c>
      <c r="B417" s="205" t="s">
        <v>303</v>
      </c>
      <c r="C417" s="323">
        <v>8</v>
      </c>
      <c r="D417" s="205" t="s">
        <v>294</v>
      </c>
      <c r="E417" s="323"/>
      <c r="F417" s="334">
        <v>8322.3392000000003</v>
      </c>
      <c r="G417" s="334">
        <v>46285.227685714279</v>
      </c>
      <c r="H417" s="334">
        <v>13198.620542857143</v>
      </c>
      <c r="I417" s="323"/>
      <c r="J417" s="324">
        <v>6</v>
      </c>
      <c r="K417" s="324">
        <v>7</v>
      </c>
      <c r="L417" s="324">
        <v>7</v>
      </c>
      <c r="M417" s="323"/>
      <c r="N417" s="325" t="s">
        <v>179</v>
      </c>
      <c r="O417" s="323"/>
      <c r="P417" s="326" t="s">
        <v>180</v>
      </c>
      <c r="Q417" s="327"/>
      <c r="R417" s="320">
        <v>49934.035199999998</v>
      </c>
      <c r="S417" s="320">
        <v>323996.59379999997</v>
      </c>
      <c r="T417" s="320">
        <v>92390.343800000002</v>
      </c>
      <c r="U417" s="321">
        <v>466320.97279999999</v>
      </c>
      <c r="W417" s="329"/>
      <c r="X417" s="329"/>
    </row>
    <row r="418" spans="1:24" s="328" customFormat="1" ht="12" customHeight="1">
      <c r="A418" s="322" t="s">
        <v>173</v>
      </c>
      <c r="B418" s="205" t="s">
        <v>303</v>
      </c>
      <c r="C418" s="323">
        <v>8</v>
      </c>
      <c r="D418" s="205" t="s">
        <v>294</v>
      </c>
      <c r="E418" s="323"/>
      <c r="F418" s="334">
        <v>7188.2196428571433</v>
      </c>
      <c r="G418" s="334">
        <v>7785.6357142857141</v>
      </c>
      <c r="H418" s="334">
        <v>10181.076785714286</v>
      </c>
      <c r="I418" s="323"/>
      <c r="J418" s="324">
        <v>35</v>
      </c>
      <c r="K418" s="324">
        <v>35</v>
      </c>
      <c r="L418" s="324">
        <v>35</v>
      </c>
      <c r="M418" s="323"/>
      <c r="N418" s="325" t="s">
        <v>179</v>
      </c>
      <c r="O418" s="323"/>
      <c r="P418" s="326" t="s">
        <v>176</v>
      </c>
      <c r="Q418" s="327"/>
      <c r="R418" s="320">
        <v>251587.68750000003</v>
      </c>
      <c r="S418" s="320">
        <v>272497.25</v>
      </c>
      <c r="T418" s="320">
        <v>356337.6875</v>
      </c>
      <c r="U418" s="321">
        <v>880422.625</v>
      </c>
      <c r="W418" s="329"/>
      <c r="X418" s="329"/>
    </row>
    <row r="419" spans="1:24" s="328" customFormat="1" ht="12" customHeight="1">
      <c r="A419" s="322" t="s">
        <v>173</v>
      </c>
      <c r="B419" s="205" t="s">
        <v>303</v>
      </c>
      <c r="C419" s="323">
        <v>8</v>
      </c>
      <c r="D419" s="205" t="s">
        <v>294</v>
      </c>
      <c r="E419" s="323"/>
      <c r="F419" s="334">
        <v>5793.0749272727271</v>
      </c>
      <c r="G419" s="334">
        <v>6466.0531300000002</v>
      </c>
      <c r="H419" s="334">
        <v>32110.883527272726</v>
      </c>
      <c r="I419" s="323"/>
      <c r="J419" s="324">
        <v>11</v>
      </c>
      <c r="K419" s="324">
        <v>10</v>
      </c>
      <c r="L419" s="324">
        <v>11</v>
      </c>
      <c r="M419" s="323"/>
      <c r="N419" s="325" t="s">
        <v>179</v>
      </c>
      <c r="O419" s="323"/>
      <c r="P419" s="326" t="s">
        <v>181</v>
      </c>
      <c r="Q419" s="327"/>
      <c r="R419" s="320">
        <v>63723.824199999995</v>
      </c>
      <c r="S419" s="320">
        <v>64660.531300000002</v>
      </c>
      <c r="T419" s="320">
        <v>353219.71879999997</v>
      </c>
      <c r="U419" s="321">
        <v>481604.07429999998</v>
      </c>
      <c r="W419" s="329"/>
      <c r="X419" s="329"/>
    </row>
    <row r="420" spans="1:24" s="328" customFormat="1" ht="12" customHeight="1">
      <c r="A420" s="322" t="s">
        <v>173</v>
      </c>
      <c r="B420" s="205" t="s">
        <v>303</v>
      </c>
      <c r="C420" s="323">
        <v>8</v>
      </c>
      <c r="D420" s="205" t="s">
        <v>294</v>
      </c>
      <c r="E420" s="323"/>
      <c r="F420" s="334">
        <v>9052.6618285714285</v>
      </c>
      <c r="G420" s="334">
        <v>13028.704242857142</v>
      </c>
      <c r="H420" s="334">
        <v>16729.946428571428</v>
      </c>
      <c r="I420" s="323"/>
      <c r="J420" s="324">
        <v>14</v>
      </c>
      <c r="K420" s="324">
        <v>14</v>
      </c>
      <c r="L420" s="324">
        <v>14</v>
      </c>
      <c r="M420" s="323"/>
      <c r="N420" s="325" t="s">
        <v>179</v>
      </c>
      <c r="O420" s="323"/>
      <c r="P420" s="326" t="s">
        <v>182</v>
      </c>
      <c r="Q420" s="327"/>
      <c r="R420" s="320">
        <v>126737.2656</v>
      </c>
      <c r="S420" s="320">
        <v>182401.85939999999</v>
      </c>
      <c r="T420" s="320">
        <v>234219.25</v>
      </c>
      <c r="U420" s="321">
        <v>543358.375</v>
      </c>
      <c r="W420" s="329"/>
      <c r="X420" s="329"/>
    </row>
    <row r="421" spans="1:24" s="328" customFormat="1" ht="12" customHeight="1">
      <c r="A421" s="322" t="s">
        <v>173</v>
      </c>
      <c r="B421" s="205" t="s">
        <v>303</v>
      </c>
      <c r="C421" s="323">
        <v>8</v>
      </c>
      <c r="D421" s="205" t="s">
        <v>294</v>
      </c>
      <c r="E421" s="323"/>
      <c r="F421" s="334">
        <v>12170.1289</v>
      </c>
      <c r="G421" s="334">
        <v>17809.097699999998</v>
      </c>
      <c r="H421" s="334">
        <v>22540.539100000002</v>
      </c>
      <c r="I421" s="323"/>
      <c r="J421" s="324">
        <v>1</v>
      </c>
      <c r="K421" s="324">
        <v>1</v>
      </c>
      <c r="L421" s="324">
        <v>1</v>
      </c>
      <c r="M421" s="323"/>
      <c r="N421" s="325" t="s">
        <v>179</v>
      </c>
      <c r="O421" s="323"/>
      <c r="P421" s="326" t="s">
        <v>197</v>
      </c>
      <c r="Q421" s="327"/>
      <c r="R421" s="320">
        <v>12170.1289</v>
      </c>
      <c r="S421" s="320">
        <v>17809.097699999998</v>
      </c>
      <c r="T421" s="320">
        <v>22540.539100000002</v>
      </c>
      <c r="U421" s="321">
        <v>52519.765700000004</v>
      </c>
      <c r="W421" s="329"/>
      <c r="X421" s="329"/>
    </row>
    <row r="422" spans="1:24" s="328" customFormat="1" ht="12" customHeight="1">
      <c r="A422" s="322" t="s">
        <v>173</v>
      </c>
      <c r="B422" s="205" t="s">
        <v>303</v>
      </c>
      <c r="C422" s="323">
        <v>8</v>
      </c>
      <c r="D422" s="205" t="s">
        <v>294</v>
      </c>
      <c r="E422" s="323"/>
      <c r="F422" s="334">
        <v>7588.18505</v>
      </c>
      <c r="G422" s="334">
        <v>9017.8095749999993</v>
      </c>
      <c r="H422" s="334">
        <v>12081.867200000001</v>
      </c>
      <c r="I422" s="323"/>
      <c r="J422" s="324">
        <v>4</v>
      </c>
      <c r="K422" s="324">
        <v>4</v>
      </c>
      <c r="L422" s="324">
        <v>4</v>
      </c>
      <c r="M422" s="323"/>
      <c r="N422" s="325" t="s">
        <v>179</v>
      </c>
      <c r="O422" s="323"/>
      <c r="P422" s="326" t="s">
        <v>183</v>
      </c>
      <c r="Q422" s="327"/>
      <c r="R422" s="320">
        <v>30352.7402</v>
      </c>
      <c r="S422" s="320">
        <v>36071.238299999997</v>
      </c>
      <c r="T422" s="320">
        <v>48327.468800000002</v>
      </c>
      <c r="U422" s="321">
        <v>114751.4473</v>
      </c>
      <c r="W422" s="329"/>
      <c r="X422" s="329"/>
    </row>
    <row r="423" spans="1:24" s="328" customFormat="1" ht="12" customHeight="1">
      <c r="A423" s="322" t="s">
        <v>173</v>
      </c>
      <c r="B423" s="205" t="s">
        <v>303</v>
      </c>
      <c r="C423" s="323">
        <v>8</v>
      </c>
      <c r="D423" s="205" t="s">
        <v>294</v>
      </c>
      <c r="E423" s="323"/>
      <c r="F423" s="334">
        <v>2021.991</v>
      </c>
      <c r="G423" s="334">
        <v>1994.9839999999999</v>
      </c>
      <c r="H423" s="334">
        <v>2266.7831999999999</v>
      </c>
      <c r="I423" s="323"/>
      <c r="J423" s="324">
        <v>1</v>
      </c>
      <c r="K423" s="324">
        <v>1</v>
      </c>
      <c r="L423" s="324">
        <v>1</v>
      </c>
      <c r="M423" s="323"/>
      <c r="N423" s="325" t="s">
        <v>179</v>
      </c>
      <c r="O423" s="323"/>
      <c r="P423" s="326" t="s">
        <v>188</v>
      </c>
      <c r="Q423" s="327"/>
      <c r="R423" s="320">
        <v>2021.991</v>
      </c>
      <c r="S423" s="320">
        <v>1994.9839999999999</v>
      </c>
      <c r="T423" s="320">
        <v>2266.7831999999999</v>
      </c>
      <c r="U423" s="321">
        <v>6283.7582000000002</v>
      </c>
      <c r="W423" s="329"/>
      <c r="X423" s="329"/>
    </row>
    <row r="424" spans="1:24" s="328" customFormat="1" ht="12" customHeight="1">
      <c r="A424" s="322" t="s">
        <v>173</v>
      </c>
      <c r="B424" s="205" t="s">
        <v>303</v>
      </c>
      <c r="C424" s="323">
        <v>8</v>
      </c>
      <c r="D424" s="205" t="s">
        <v>294</v>
      </c>
      <c r="E424" s="323"/>
      <c r="F424" s="334">
        <v>7110.5936000000002</v>
      </c>
      <c r="G424" s="334">
        <v>7002.9229999999998</v>
      </c>
      <c r="H424" s="334">
        <v>9903.5288</v>
      </c>
      <c r="I424" s="323"/>
      <c r="J424" s="324">
        <v>1</v>
      </c>
      <c r="K424" s="324">
        <v>1</v>
      </c>
      <c r="L424" s="324">
        <v>1</v>
      </c>
      <c r="M424" s="323"/>
      <c r="N424" s="325" t="s">
        <v>179</v>
      </c>
      <c r="O424" s="323"/>
      <c r="P424" s="326" t="s">
        <v>189</v>
      </c>
      <c r="Q424" s="327"/>
      <c r="R424" s="320">
        <v>7110.5936000000002</v>
      </c>
      <c r="S424" s="320">
        <v>7002.9229999999998</v>
      </c>
      <c r="T424" s="320">
        <v>9903.5288</v>
      </c>
      <c r="U424" s="321">
        <v>24017.045399999999</v>
      </c>
      <c r="W424" s="329"/>
      <c r="X424" s="329"/>
    </row>
    <row r="425" spans="1:24">
      <c r="A425" s="204"/>
      <c r="B425" s="206"/>
      <c r="C425" s="63"/>
      <c r="D425" s="63"/>
      <c r="E425" s="63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63"/>
      <c r="Q425" s="207"/>
      <c r="R425" s="207"/>
      <c r="S425" s="207"/>
      <c r="T425" s="207"/>
      <c r="U425" s="208"/>
    </row>
    <row r="426" spans="1:24" ht="15.75" thickBot="1">
      <c r="A426" s="204"/>
      <c r="B426" s="63"/>
      <c r="C426" s="63"/>
      <c r="D426" s="63"/>
      <c r="E426" s="63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63"/>
      <c r="Q426" s="207"/>
      <c r="R426" s="209">
        <v>134186555.4003998</v>
      </c>
      <c r="S426" s="209">
        <v>139321826.36369976</v>
      </c>
      <c r="T426" s="209">
        <v>154742985.47570014</v>
      </c>
      <c r="U426" s="210">
        <v>428251367.23980004</v>
      </c>
      <c r="W426" s="211"/>
    </row>
    <row r="427" spans="1:24" ht="15.75" thickTop="1">
      <c r="A427" s="204"/>
      <c r="B427" s="63"/>
      <c r="C427" s="63"/>
      <c r="D427" s="63"/>
      <c r="E427" s="63"/>
      <c r="F427" s="207"/>
      <c r="G427" s="207"/>
      <c r="H427" s="207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212"/>
    </row>
    <row r="428" spans="1:24">
      <c r="A428" s="204"/>
      <c r="B428" s="496"/>
      <c r="C428" s="496"/>
      <c r="D428" s="496"/>
      <c r="E428" s="63"/>
      <c r="F428" s="207"/>
      <c r="G428" s="498"/>
      <c r="H428" s="498"/>
      <c r="I428" s="498"/>
      <c r="J428" s="498"/>
      <c r="K428" s="498"/>
      <c r="L428" s="63"/>
      <c r="M428" s="63"/>
      <c r="N428" s="63"/>
      <c r="O428" s="63"/>
      <c r="P428" s="494" t="s">
        <v>304</v>
      </c>
      <c r="Q428" s="495"/>
      <c r="R428" s="495"/>
      <c r="S428" s="495"/>
      <c r="T428" s="495"/>
      <c r="U428" s="213">
        <v>428251.36723980005</v>
      </c>
    </row>
    <row r="429" spans="1:24">
      <c r="A429" s="204"/>
      <c r="B429" s="497" t="s">
        <v>305</v>
      </c>
      <c r="C429" s="497"/>
      <c r="D429" s="497"/>
      <c r="E429" s="63"/>
      <c r="F429" s="63"/>
      <c r="G429" s="497" t="s">
        <v>306</v>
      </c>
      <c r="H429" s="497"/>
      <c r="I429" s="497"/>
      <c r="J429" s="497"/>
      <c r="K429" s="497"/>
      <c r="L429" s="497"/>
      <c r="M429" s="497"/>
      <c r="N429" s="497"/>
      <c r="O429" s="63"/>
      <c r="P429" s="63"/>
      <c r="Q429" s="63"/>
      <c r="R429" s="63"/>
      <c r="S429" s="63"/>
      <c r="T429" s="63"/>
      <c r="U429" s="54"/>
    </row>
    <row r="430" spans="1:24" ht="15.75" thickBot="1">
      <c r="A430" s="204"/>
      <c r="B430" s="502" t="s">
        <v>307</v>
      </c>
      <c r="C430" s="502"/>
      <c r="D430" s="502"/>
      <c r="E430" s="63"/>
      <c r="F430" s="63"/>
      <c r="G430" s="503" t="s">
        <v>308</v>
      </c>
      <c r="H430" s="503"/>
      <c r="I430" s="503"/>
      <c r="J430" s="503"/>
      <c r="K430" s="503"/>
      <c r="L430" s="503"/>
      <c r="M430" s="503"/>
      <c r="N430" s="503"/>
      <c r="O430" s="63"/>
      <c r="P430" s="63"/>
      <c r="Q430" s="214"/>
      <c r="R430" s="487" t="s">
        <v>309</v>
      </c>
      <c r="S430" s="488"/>
      <c r="T430" s="488"/>
      <c r="U430" s="215">
        <v>428251.36723980005</v>
      </c>
    </row>
    <row r="431" spans="1:24" ht="16.5" thickTop="1" thickBot="1">
      <c r="A431" s="70"/>
      <c r="B431" s="216"/>
      <c r="C431" s="71"/>
      <c r="D431" s="71"/>
      <c r="E431" s="71"/>
      <c r="F431" s="217"/>
      <c r="G431" s="217"/>
      <c r="H431" s="217"/>
      <c r="I431" s="217"/>
      <c r="J431" s="217"/>
      <c r="K431" s="217"/>
      <c r="L431" s="217"/>
      <c r="M431" s="217"/>
      <c r="N431" s="217"/>
      <c r="O431" s="217"/>
      <c r="P431" s="71"/>
      <c r="Q431" s="217"/>
      <c r="R431" s="217"/>
      <c r="S431" s="217"/>
      <c r="T431" s="217"/>
      <c r="U431" s="218"/>
    </row>
    <row r="432" spans="1:24">
      <c r="I432" s="219"/>
      <c r="J432" s="219"/>
      <c r="K432" s="219"/>
      <c r="L432" s="219"/>
      <c r="M432" s="219"/>
      <c r="N432" s="219"/>
      <c r="O432" s="219"/>
      <c r="Q432" s="219"/>
    </row>
    <row r="433" spans="18:23">
      <c r="R433" s="220"/>
      <c r="S433" s="220"/>
      <c r="T433" s="220"/>
      <c r="W433" s="57"/>
    </row>
    <row r="436" spans="18:23">
      <c r="S436" s="219"/>
    </row>
  </sheetData>
  <sheetProtection insertRows="0"/>
  <mergeCells count="20">
    <mergeCell ref="A6:P6"/>
    <mergeCell ref="R6:U6"/>
    <mergeCell ref="F8:H8"/>
    <mergeCell ref="J8:L8"/>
    <mergeCell ref="R8:U8"/>
    <mergeCell ref="A7:A9"/>
    <mergeCell ref="B8:B9"/>
    <mergeCell ref="D8:D9"/>
    <mergeCell ref="R430:T430"/>
    <mergeCell ref="N8:N9"/>
    <mergeCell ref="P8:P9"/>
    <mergeCell ref="B7:P7"/>
    <mergeCell ref="P428:T428"/>
    <mergeCell ref="B428:D428"/>
    <mergeCell ref="B429:D429"/>
    <mergeCell ref="G428:K428"/>
    <mergeCell ref="A10:U10"/>
    <mergeCell ref="B430:D430"/>
    <mergeCell ref="G429:N429"/>
    <mergeCell ref="G430:N430"/>
  </mergeCells>
  <printOptions horizontalCentered="1"/>
  <pageMargins left="0.39370078740157483" right="0.39370078740157483" top="0.39370078740157483" bottom="0.39370078740157483" header="0" footer="0"/>
  <pageSetup scale="63" fitToHeight="15" orientation="landscape" r:id="rId1"/>
  <headerFooter>
    <oddFooter>&amp;R&amp;8&amp;P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611232"/>
    <pageSetUpPr fitToPage="1"/>
  </sheetPr>
  <dimension ref="A1:AI55"/>
  <sheetViews>
    <sheetView zoomScaleNormal="100" zoomScaleSheetLayoutView="100" workbookViewId="0">
      <selection sqref="A1:B4"/>
    </sheetView>
  </sheetViews>
  <sheetFormatPr defaultColWidth="11.42578125" defaultRowHeight="15"/>
  <cols>
    <col min="1" max="1" width="20.85546875" style="7" customWidth="1"/>
    <col min="2" max="2" width="37.5703125" style="7" customWidth="1"/>
    <col min="3" max="3" width="11.5703125" style="7" customWidth="1"/>
    <col min="4" max="4" width="12.85546875" style="7" customWidth="1"/>
    <col min="5" max="5" width="13" style="7" customWidth="1"/>
    <col min="6" max="6" width="0.85546875" style="7" customWidth="1"/>
    <col min="7" max="8" width="12.42578125" style="7" customWidth="1"/>
    <col min="9" max="9" width="12.5703125" style="7" customWidth="1"/>
    <col min="10" max="10" width="0.85546875" style="7" customWidth="1"/>
    <col min="11" max="11" width="11.85546875" style="7" customWidth="1"/>
    <col min="12" max="13" width="12.5703125" style="7" customWidth="1"/>
    <col min="14" max="14" width="0.85546875" style="7" customWidth="1"/>
    <col min="15" max="15" width="13.5703125" style="7" customWidth="1"/>
    <col min="16" max="16" width="13.42578125" style="7" customWidth="1"/>
    <col min="17" max="17" width="16" style="7" customWidth="1"/>
    <col min="18" max="19" width="1.5703125" style="7" customWidth="1"/>
    <col min="20" max="28" width="14.5703125" style="7" customWidth="1"/>
    <col min="29" max="29" width="9.42578125" style="7" customWidth="1"/>
    <col min="30" max="16384" width="11.42578125" style="7"/>
  </cols>
  <sheetData>
    <row r="1" spans="1:35" s="8" customFormat="1" ht="18.75" customHeight="1">
      <c r="A1" s="75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T1" s="527" t="s">
        <v>310</v>
      </c>
      <c r="U1" s="528"/>
      <c r="V1" s="528"/>
      <c r="W1" s="528"/>
      <c r="X1" s="528"/>
      <c r="Y1" s="528"/>
      <c r="Z1" s="528"/>
      <c r="AA1" s="528"/>
      <c r="AB1" s="529"/>
      <c r="AE1" s="78"/>
    </row>
    <row r="2" spans="1:35" s="8" customFormat="1" ht="15.95" customHeight="1">
      <c r="A2" s="75" t="s">
        <v>311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T2" s="532">
        <f>Q40</f>
        <v>0</v>
      </c>
      <c r="U2" s="541"/>
      <c r="V2" s="541"/>
      <c r="W2" s="541"/>
      <c r="X2" s="541"/>
      <c r="Y2" s="541"/>
      <c r="Z2" s="541"/>
      <c r="AA2" s="541"/>
      <c r="AB2" s="542"/>
      <c r="AD2" s="79"/>
      <c r="AE2" s="79"/>
      <c r="AF2" s="79"/>
      <c r="AG2" s="79"/>
    </row>
    <row r="3" spans="1:35" s="8" customFormat="1" ht="15.95" customHeight="1">
      <c r="A3" s="80" t="s">
        <v>312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  <c r="S3" s="7"/>
      <c r="T3" s="530">
        <f>IF(Q40=0,0,T4/$Q$40)</f>
        <v>0</v>
      </c>
      <c r="U3" s="531"/>
      <c r="V3" s="531"/>
      <c r="W3" s="530">
        <f>IF(Q40=0,0,W4/$Q$40)</f>
        <v>0</v>
      </c>
      <c r="X3" s="531"/>
      <c r="Y3" s="531"/>
      <c r="Z3" s="530">
        <f>IF(Q40=0,0,Z4/$Q$40)</f>
        <v>0</v>
      </c>
      <c r="AA3" s="531"/>
      <c r="AB3" s="531"/>
      <c r="AC3" s="81"/>
      <c r="AD3" s="79"/>
      <c r="AE3" s="79"/>
      <c r="AF3" s="79"/>
      <c r="AG3" s="79"/>
    </row>
    <row r="4" spans="1:35" s="8" customFormat="1" ht="15.95" customHeight="1">
      <c r="A4" s="80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  <c r="S4" s="7"/>
      <c r="T4" s="532">
        <f>E40</f>
        <v>0</v>
      </c>
      <c r="U4" s="533"/>
      <c r="V4" s="534"/>
      <c r="W4" s="532">
        <f>I40</f>
        <v>0</v>
      </c>
      <c r="X4" s="533"/>
      <c r="Y4" s="534"/>
      <c r="Z4" s="532">
        <f>M40</f>
        <v>0</v>
      </c>
      <c r="AA4" s="533"/>
      <c r="AB4" s="534"/>
      <c r="AC4" s="82"/>
      <c r="AD4" s="79"/>
      <c r="AE4" s="79"/>
      <c r="AF4" s="79"/>
      <c r="AG4" s="79"/>
    </row>
    <row r="5" spans="1:35" s="8" customFormat="1" ht="15.95" customHeight="1">
      <c r="A5" s="75" t="s">
        <v>313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  <c r="S5" s="7"/>
      <c r="T5" s="535" t="s">
        <v>314</v>
      </c>
      <c r="U5" s="536"/>
      <c r="V5" s="537"/>
      <c r="W5" s="538" t="s">
        <v>315</v>
      </c>
      <c r="X5" s="539"/>
      <c r="Y5" s="540"/>
      <c r="Z5" s="538" t="s">
        <v>316</v>
      </c>
      <c r="AA5" s="539"/>
      <c r="AB5" s="540"/>
      <c r="AC5" s="7"/>
      <c r="AD5" s="79"/>
      <c r="AE5" s="79"/>
      <c r="AF5" s="79"/>
      <c r="AG5" s="79"/>
    </row>
    <row r="6" spans="1:35" ht="21">
      <c r="A6" s="548" t="s">
        <v>317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6"/>
      <c r="N6" s="83"/>
      <c r="O6" s="524" t="s">
        <v>318</v>
      </c>
      <c r="P6" s="525"/>
      <c r="Q6" s="526"/>
      <c r="R6" s="84"/>
      <c r="T6" s="85" t="s">
        <v>140</v>
      </c>
      <c r="U6" s="85" t="s">
        <v>141</v>
      </c>
      <c r="V6" s="85" t="s">
        <v>142</v>
      </c>
      <c r="W6" s="85" t="s">
        <v>140</v>
      </c>
      <c r="X6" s="85" t="s">
        <v>141</v>
      </c>
      <c r="Y6" s="85" t="s">
        <v>142</v>
      </c>
      <c r="Z6" s="85" t="s">
        <v>140</v>
      </c>
      <c r="AA6" s="85" t="s">
        <v>141</v>
      </c>
      <c r="AB6" s="85" t="s">
        <v>142</v>
      </c>
      <c r="AD6" s="79"/>
      <c r="AE6" s="79"/>
      <c r="AF6" s="79"/>
      <c r="AG6" s="79"/>
      <c r="AH6" s="8"/>
      <c r="AI6" s="8"/>
    </row>
    <row r="7" spans="1:35" ht="12.75" customHeight="1">
      <c r="A7" s="552" t="s">
        <v>163</v>
      </c>
      <c r="B7" s="554" t="s">
        <v>319</v>
      </c>
      <c r="C7" s="555" t="s">
        <v>320</v>
      </c>
      <c r="D7" s="556"/>
      <c r="E7" s="556"/>
      <c r="F7" s="556"/>
      <c r="G7" s="556"/>
      <c r="H7" s="556"/>
      <c r="I7" s="556"/>
      <c r="J7" s="556"/>
      <c r="K7" s="556"/>
      <c r="L7" s="556"/>
      <c r="M7" s="557"/>
      <c r="N7" s="86"/>
      <c r="O7" s="516" t="s">
        <v>321</v>
      </c>
      <c r="P7" s="517"/>
      <c r="Q7" s="518"/>
      <c r="R7" s="87"/>
      <c r="S7" s="88"/>
      <c r="T7" s="315">
        <f>C36</f>
        <v>0</v>
      </c>
      <c r="U7" s="315">
        <f>D36</f>
        <v>0</v>
      </c>
      <c r="V7" s="315">
        <f>E36</f>
        <v>0</v>
      </c>
      <c r="W7" s="315">
        <f>G36</f>
        <v>0</v>
      </c>
      <c r="X7" s="315">
        <f>H36</f>
        <v>0</v>
      </c>
      <c r="Y7" s="315">
        <f>I36</f>
        <v>0</v>
      </c>
      <c r="Z7" s="315">
        <f>K36</f>
        <v>0</v>
      </c>
      <c r="AA7" s="315">
        <f>L36</f>
        <v>0</v>
      </c>
      <c r="AB7" s="315">
        <f>M36</f>
        <v>0</v>
      </c>
      <c r="AG7" s="8"/>
      <c r="AH7" s="8"/>
      <c r="AI7" s="8"/>
    </row>
    <row r="8" spans="1:35" ht="12.75" customHeight="1">
      <c r="A8" s="553"/>
      <c r="B8" s="554"/>
      <c r="C8" s="558" t="s">
        <v>314</v>
      </c>
      <c r="D8" s="546"/>
      <c r="E8" s="547"/>
      <c r="F8" s="89"/>
      <c r="G8" s="545" t="s">
        <v>315</v>
      </c>
      <c r="H8" s="546"/>
      <c r="I8" s="547"/>
      <c r="J8" s="90"/>
      <c r="K8" s="559" t="s">
        <v>316</v>
      </c>
      <c r="L8" s="560"/>
      <c r="M8" s="561"/>
      <c r="N8" s="91"/>
      <c r="O8" s="519"/>
      <c r="P8" s="520"/>
      <c r="Q8" s="521"/>
      <c r="R8" s="87"/>
      <c r="S8" s="88"/>
      <c r="T8" s="316">
        <f>IF(T4=0,0,T7/T4)</f>
        <v>0</v>
      </c>
      <c r="U8" s="316">
        <f>IF(T4=0,0,U7/T4)</f>
        <v>0</v>
      </c>
      <c r="V8" s="316">
        <f>IF(T4=0,0,V7/T4)</f>
        <v>0</v>
      </c>
      <c r="W8" s="316">
        <f>IF(W4=0,0,W7/W4)</f>
        <v>0</v>
      </c>
      <c r="X8" s="316">
        <f>IF(W4=0,0,X7/W4)</f>
        <v>0</v>
      </c>
      <c r="Y8" s="316">
        <f>IF(W4=0,0,Y7/W4)</f>
        <v>0</v>
      </c>
      <c r="Z8" s="316">
        <f>IF(Z4=0,0,Z7/Z4)</f>
        <v>0</v>
      </c>
      <c r="AA8" s="316">
        <f>IF(Z4=0,0,AA7/Z4)</f>
        <v>0</v>
      </c>
      <c r="AB8" s="316">
        <f>IF(Z4=0,0,AB7/Z4)</f>
        <v>0</v>
      </c>
      <c r="AG8" s="8"/>
      <c r="AH8" s="8"/>
      <c r="AI8" s="8"/>
    </row>
    <row r="9" spans="1:35">
      <c r="A9" s="553"/>
      <c r="B9" s="554"/>
      <c r="C9" s="93" t="s">
        <v>140</v>
      </c>
      <c r="D9" s="93" t="s">
        <v>141</v>
      </c>
      <c r="E9" s="93" t="s">
        <v>142</v>
      </c>
      <c r="F9" s="94"/>
      <c r="G9" s="93" t="s">
        <v>140</v>
      </c>
      <c r="H9" s="93" t="s">
        <v>141</v>
      </c>
      <c r="I9" s="93" t="s">
        <v>142</v>
      </c>
      <c r="J9" s="94"/>
      <c r="K9" s="93" t="s">
        <v>140</v>
      </c>
      <c r="L9" s="93" t="s">
        <v>141</v>
      </c>
      <c r="M9" s="93" t="s">
        <v>142</v>
      </c>
      <c r="N9" s="94"/>
      <c r="O9" s="95" t="s">
        <v>140</v>
      </c>
      <c r="P9" s="95" t="s">
        <v>322</v>
      </c>
      <c r="Q9" s="177" t="s">
        <v>323</v>
      </c>
      <c r="R9" s="96"/>
      <c r="S9" s="88"/>
      <c r="T9" s="97"/>
      <c r="U9" s="97"/>
      <c r="V9" s="97"/>
      <c r="W9" s="97"/>
      <c r="X9" s="97"/>
      <c r="Y9" s="97"/>
      <c r="Z9" s="97"/>
      <c r="AA9" s="97"/>
      <c r="AB9" s="97"/>
    </row>
    <row r="10" spans="1:35">
      <c r="A10" s="98"/>
      <c r="B10" s="99"/>
      <c r="C10" s="100"/>
      <c r="D10" s="101"/>
      <c r="E10" s="102"/>
      <c r="F10" s="103"/>
      <c r="G10" s="100"/>
      <c r="H10" s="101"/>
      <c r="I10" s="102"/>
      <c r="J10" s="103"/>
      <c r="K10" s="100"/>
      <c r="L10" s="101"/>
      <c r="M10" s="102"/>
      <c r="N10" s="103"/>
      <c r="O10" s="100"/>
      <c r="P10" s="101"/>
      <c r="Q10" s="104"/>
      <c r="S10" s="88"/>
      <c r="T10" s="97"/>
      <c r="U10" s="97"/>
      <c r="V10" s="97"/>
      <c r="W10" s="97"/>
      <c r="X10" s="97"/>
      <c r="Y10" s="97"/>
      <c r="Z10" s="97"/>
      <c r="AA10" s="97"/>
      <c r="AB10" s="97"/>
    </row>
    <row r="11" spans="1:35" s="88" customFormat="1" ht="15" customHeight="1">
      <c r="A11" s="105"/>
      <c r="B11" s="106"/>
      <c r="C11" s="107"/>
      <c r="D11" s="103"/>
      <c r="E11" s="108"/>
      <c r="F11" s="103"/>
      <c r="G11" s="107"/>
      <c r="H11" s="103"/>
      <c r="I11" s="108"/>
      <c r="J11" s="103"/>
      <c r="K11" s="107"/>
      <c r="L11" s="103"/>
      <c r="M11" s="108"/>
      <c r="N11" s="103"/>
      <c r="O11" s="109"/>
      <c r="P11" s="110"/>
      <c r="Q11" s="111"/>
      <c r="T11" s="97"/>
      <c r="U11" s="97"/>
      <c r="V11" s="97"/>
      <c r="W11" s="97"/>
      <c r="X11" s="97"/>
      <c r="Y11" s="97"/>
      <c r="Z11" s="97"/>
      <c r="AA11" s="97"/>
      <c r="AB11" s="97"/>
      <c r="AC11" s="7"/>
      <c r="AD11" s="7"/>
      <c r="AE11" s="7"/>
      <c r="AF11" s="7"/>
      <c r="AG11" s="7"/>
      <c r="AH11" s="7"/>
      <c r="AI11" s="7"/>
    </row>
    <row r="12" spans="1:35" s="88" customFormat="1" ht="18" customHeight="1">
      <c r="A12" s="549" t="str">
        <f>VLOOKUP('Hoja de trabajo'!$A$2,Hoja1!$B$1:$C$36,2,FALSE)</f>
        <v>U. de Guanajuato</v>
      </c>
      <c r="B12" s="543" t="str">
        <f>'Hoja de trabajo'!H49</f>
        <v>SUBSIDIOS FEDERALES PARA ORGANISMOS DESCENTRALIZADOS ESTATALES       U006</v>
      </c>
      <c r="C12" s="318">
        <v>0</v>
      </c>
      <c r="D12" s="310">
        <v>0</v>
      </c>
      <c r="E12" s="311">
        <v>0</v>
      </c>
      <c r="F12" s="112"/>
      <c r="G12" s="318">
        <v>0</v>
      </c>
      <c r="H12" s="310">
        <v>0</v>
      </c>
      <c r="I12" s="311">
        <v>0</v>
      </c>
      <c r="J12" s="112"/>
      <c r="K12" s="318">
        <v>0</v>
      </c>
      <c r="L12" s="310">
        <v>0</v>
      </c>
      <c r="M12" s="311">
        <v>0</v>
      </c>
      <c r="N12" s="110"/>
      <c r="O12" s="113">
        <f>C12+G12+K12</f>
        <v>0</v>
      </c>
      <c r="P12" s="114">
        <f>O12+D12+H12+L12</f>
        <v>0</v>
      </c>
      <c r="Q12" s="115">
        <f>P12+E12+I12+M12</f>
        <v>0</v>
      </c>
      <c r="R12" s="114"/>
      <c r="T12" s="97"/>
      <c r="U12" s="97"/>
      <c r="V12" s="97"/>
      <c r="W12" s="97"/>
      <c r="X12" s="97"/>
      <c r="Y12" s="97"/>
      <c r="Z12" s="97"/>
      <c r="AA12" s="97"/>
      <c r="AB12" s="97"/>
      <c r="AC12" s="7"/>
      <c r="AD12" s="7"/>
      <c r="AE12" s="7"/>
      <c r="AF12" s="7"/>
      <c r="AG12" s="7"/>
      <c r="AH12" s="7"/>
      <c r="AI12" s="7"/>
    </row>
    <row r="13" spans="1:35" s="88" customFormat="1" ht="18" customHeight="1">
      <c r="A13" s="550"/>
      <c r="B13" s="543"/>
      <c r="C13" s="116"/>
      <c r="D13" s="117"/>
      <c r="E13" s="118"/>
      <c r="F13" s="119"/>
      <c r="G13" s="116"/>
      <c r="H13" s="117"/>
      <c r="I13" s="118"/>
      <c r="J13" s="119"/>
      <c r="K13" s="116"/>
      <c r="L13" s="117"/>
      <c r="M13" s="118"/>
      <c r="N13" s="110"/>
      <c r="O13" s="113"/>
      <c r="P13" s="120"/>
      <c r="Q13" s="121"/>
      <c r="R13" s="114"/>
      <c r="T13" s="97"/>
      <c r="U13" s="97"/>
      <c r="V13" s="97"/>
      <c r="W13" s="97"/>
      <c r="X13" s="97"/>
      <c r="Y13" s="97"/>
      <c r="Z13" s="97"/>
      <c r="AA13" s="97"/>
      <c r="AB13" s="97"/>
      <c r="AC13" s="7"/>
      <c r="AD13" s="7"/>
      <c r="AE13" s="7"/>
      <c r="AF13" s="7"/>
      <c r="AG13" s="7"/>
      <c r="AH13" s="7"/>
      <c r="AI13" s="7"/>
    </row>
    <row r="14" spans="1:35" s="88" customFormat="1" ht="5.25" customHeight="1">
      <c r="A14" s="550"/>
      <c r="B14" s="122"/>
      <c r="C14" s="123"/>
      <c r="D14" s="124"/>
      <c r="E14" s="125"/>
      <c r="F14" s="103"/>
      <c r="G14" s="123"/>
      <c r="H14" s="124"/>
      <c r="I14" s="125"/>
      <c r="J14" s="103"/>
      <c r="K14" s="123"/>
      <c r="L14" s="124"/>
      <c r="M14" s="125"/>
      <c r="N14" s="110"/>
      <c r="O14" s="126"/>
      <c r="P14" s="127"/>
      <c r="Q14" s="128"/>
      <c r="T14" s="97"/>
      <c r="U14" s="97"/>
      <c r="V14" s="97"/>
      <c r="W14" s="97"/>
      <c r="X14" s="97"/>
      <c r="Y14" s="97"/>
      <c r="Z14" s="97"/>
      <c r="AA14" s="97"/>
      <c r="AB14" s="97"/>
      <c r="AC14" s="7"/>
      <c r="AD14" s="7"/>
      <c r="AE14" s="7"/>
      <c r="AF14" s="7"/>
      <c r="AG14" s="7"/>
      <c r="AH14" s="7"/>
      <c r="AI14" s="7"/>
    </row>
    <row r="15" spans="1:35" s="88" customFormat="1" ht="18.95" customHeight="1">
      <c r="A15" s="550"/>
      <c r="B15" s="122"/>
      <c r="C15" s="107"/>
      <c r="D15" s="103"/>
      <c r="E15" s="108"/>
      <c r="F15" s="103"/>
      <c r="G15" s="107"/>
      <c r="H15" s="103"/>
      <c r="I15" s="108"/>
      <c r="J15" s="103"/>
      <c r="K15" s="109"/>
      <c r="L15" s="110"/>
      <c r="M15" s="129"/>
      <c r="N15" s="110"/>
      <c r="O15" s="109"/>
      <c r="P15" s="110"/>
      <c r="Q15" s="111"/>
      <c r="T15" s="97"/>
      <c r="U15" s="130"/>
      <c r="V15" s="514" t="s">
        <v>324</v>
      </c>
      <c r="W15" s="514"/>
      <c r="X15" s="97"/>
      <c r="Y15" s="97"/>
      <c r="Z15" s="97"/>
      <c r="AA15" s="97"/>
      <c r="AB15" s="97"/>
      <c r="AC15" s="7"/>
      <c r="AD15" s="7"/>
      <c r="AE15" s="7"/>
      <c r="AF15" s="7"/>
      <c r="AG15" s="7"/>
      <c r="AH15" s="7"/>
      <c r="AI15" s="7"/>
    </row>
    <row r="16" spans="1:35" s="88" customFormat="1" ht="18.95" customHeight="1">
      <c r="A16" s="550"/>
      <c r="B16" s="544" t="str">
        <f>'Hoja de trabajo'!H50</f>
        <v>PROGRAMA PARA EL DESARROLLO PROFESIONAL DOCENTE (PRODEP)                   S247</v>
      </c>
      <c r="C16" s="318">
        <v>0</v>
      </c>
      <c r="D16" s="310">
        <v>0</v>
      </c>
      <c r="E16" s="311">
        <v>0</v>
      </c>
      <c r="F16" s="112"/>
      <c r="G16" s="318">
        <v>0</v>
      </c>
      <c r="H16" s="310">
        <v>0</v>
      </c>
      <c r="I16" s="311">
        <v>0</v>
      </c>
      <c r="J16" s="103"/>
      <c r="K16" s="318">
        <v>0</v>
      </c>
      <c r="L16" s="310">
        <v>0</v>
      </c>
      <c r="M16" s="311">
        <v>0</v>
      </c>
      <c r="N16" s="110"/>
      <c r="O16" s="113">
        <f>C16+G16+K16</f>
        <v>0</v>
      </c>
      <c r="P16" s="120">
        <f>O16+D16+H16+L16</f>
        <v>0</v>
      </c>
      <c r="Q16" s="121">
        <f>P16+E16+I16+M16</f>
        <v>0</v>
      </c>
      <c r="R16" s="114"/>
      <c r="T16" s="97"/>
      <c r="U16" s="130"/>
      <c r="V16" s="515"/>
      <c r="W16" s="515"/>
      <c r="X16" s="97"/>
      <c r="Y16" s="97"/>
      <c r="Z16" s="97"/>
      <c r="AA16" s="97"/>
      <c r="AB16" s="97"/>
      <c r="AC16" s="7"/>
      <c r="AD16" s="7"/>
      <c r="AE16" s="7"/>
      <c r="AF16" s="7"/>
      <c r="AG16" s="7"/>
      <c r="AH16" s="7"/>
      <c r="AI16" s="7"/>
    </row>
    <row r="17" spans="1:35" s="88" customFormat="1" ht="18.95" customHeight="1">
      <c r="A17" s="550"/>
      <c r="B17" s="544"/>
      <c r="C17" s="107"/>
      <c r="D17" s="103"/>
      <c r="E17" s="108"/>
      <c r="F17" s="103"/>
      <c r="G17" s="107"/>
      <c r="H17" s="103"/>
      <c r="I17" s="108"/>
      <c r="J17" s="103"/>
      <c r="K17" s="113"/>
      <c r="L17" s="110"/>
      <c r="M17" s="129"/>
      <c r="N17" s="110"/>
      <c r="O17" s="109"/>
      <c r="P17" s="110"/>
      <c r="Q17" s="111"/>
      <c r="T17" s="97"/>
      <c r="U17" s="130"/>
      <c r="V17" s="131" t="s">
        <v>325</v>
      </c>
      <c r="W17" s="132"/>
      <c r="X17" s="97"/>
      <c r="Y17" s="97"/>
      <c r="Z17" s="97"/>
      <c r="AA17" s="97"/>
      <c r="AB17" s="97"/>
      <c r="AC17" s="7"/>
      <c r="AE17" s="7"/>
      <c r="AF17" s="7"/>
      <c r="AG17" s="7"/>
      <c r="AH17" s="7"/>
      <c r="AI17" s="7"/>
    </row>
    <row r="18" spans="1:35" s="88" customFormat="1" ht="18.95" customHeight="1">
      <c r="A18" s="550"/>
      <c r="B18" s="133"/>
      <c r="C18" s="107"/>
      <c r="D18" s="103"/>
      <c r="E18" s="108" t="s">
        <v>326</v>
      </c>
      <c r="F18" s="103"/>
      <c r="G18" s="107"/>
      <c r="H18" s="103"/>
      <c r="I18" s="108"/>
      <c r="J18" s="103"/>
      <c r="K18" s="113"/>
      <c r="L18" s="110"/>
      <c r="M18" s="129"/>
      <c r="N18" s="110"/>
      <c r="O18" s="109"/>
      <c r="P18" s="110"/>
      <c r="Q18" s="111"/>
      <c r="T18" s="97"/>
      <c r="U18" s="130"/>
      <c r="V18" s="134"/>
      <c r="W18" s="135"/>
      <c r="X18" s="97"/>
      <c r="Y18" s="97"/>
      <c r="Z18" s="97"/>
      <c r="AA18" s="97"/>
      <c r="AB18" s="97"/>
      <c r="AC18" s="7"/>
      <c r="AE18" s="7"/>
      <c r="AF18" s="7"/>
      <c r="AG18" s="7"/>
      <c r="AH18" s="7"/>
      <c r="AI18" s="7"/>
    </row>
    <row r="19" spans="1:35" s="88" customFormat="1" ht="18.95" customHeight="1">
      <c r="A19" s="550"/>
      <c r="B19" s="562" t="str">
        <f>'Hoja de trabajo'!H51</f>
        <v>EXTRAORDINARIO       U006</v>
      </c>
      <c r="C19" s="318">
        <v>0</v>
      </c>
      <c r="D19" s="310">
        <v>0</v>
      </c>
      <c r="E19" s="311">
        <v>0</v>
      </c>
      <c r="F19" s="112"/>
      <c r="G19" s="318">
        <v>0</v>
      </c>
      <c r="H19" s="310">
        <v>0</v>
      </c>
      <c r="I19" s="311">
        <v>0</v>
      </c>
      <c r="J19" s="103"/>
      <c r="K19" s="318">
        <v>0</v>
      </c>
      <c r="L19" s="310">
        <v>0</v>
      </c>
      <c r="M19" s="311">
        <v>0</v>
      </c>
      <c r="N19" s="110"/>
      <c r="O19" s="113">
        <f>C19+G19+K19</f>
        <v>0</v>
      </c>
      <c r="P19" s="120">
        <f>O19+D19+H19+L19</f>
        <v>0</v>
      </c>
      <c r="Q19" s="121">
        <f>P19+E19+I19+M19</f>
        <v>0</v>
      </c>
      <c r="R19" s="114"/>
      <c r="T19" s="97"/>
      <c r="U19" s="136" t="s">
        <v>327</v>
      </c>
      <c r="V19" s="137" t="s">
        <v>328</v>
      </c>
      <c r="W19" s="138">
        <f>'Fracción I 2025'!F38</f>
        <v>0</v>
      </c>
      <c r="X19" s="97"/>
      <c r="Y19" s="97"/>
      <c r="Z19" s="97"/>
      <c r="AA19" s="97"/>
      <c r="AB19" s="97"/>
      <c r="AC19" s="7"/>
      <c r="AE19" s="7"/>
      <c r="AF19" s="7"/>
      <c r="AG19" s="7"/>
      <c r="AH19" s="7"/>
      <c r="AI19" s="7"/>
    </row>
    <row r="20" spans="1:35" s="88" customFormat="1" ht="18.95" customHeight="1">
      <c r="A20" s="550"/>
      <c r="B20" s="562"/>
      <c r="C20" s="107"/>
      <c r="D20" s="103"/>
      <c r="E20" s="108"/>
      <c r="F20" s="103"/>
      <c r="G20" s="107"/>
      <c r="H20" s="103"/>
      <c r="I20" s="108"/>
      <c r="J20" s="103"/>
      <c r="K20" s="109"/>
      <c r="L20" s="110"/>
      <c r="M20" s="129"/>
      <c r="N20" s="110"/>
      <c r="O20" s="109"/>
      <c r="P20" s="110"/>
      <c r="Q20" s="111"/>
      <c r="T20" s="97"/>
      <c r="U20" s="130"/>
      <c r="V20" s="137"/>
      <c r="W20" s="135"/>
      <c r="X20" s="97"/>
      <c r="Y20" s="97"/>
      <c r="Z20" s="97"/>
      <c r="AA20" s="97"/>
      <c r="AB20" s="97"/>
      <c r="AC20" s="7"/>
      <c r="AF20" s="7"/>
      <c r="AG20" s="7"/>
      <c r="AH20" s="7"/>
      <c r="AI20" s="7"/>
    </row>
    <row r="21" spans="1:35" s="88" customFormat="1" ht="18.95" customHeight="1">
      <c r="A21" s="550"/>
      <c r="B21" s="139"/>
      <c r="C21" s="107"/>
      <c r="D21" s="103"/>
      <c r="E21" s="108"/>
      <c r="F21" s="103"/>
      <c r="G21" s="107"/>
      <c r="H21" s="103"/>
      <c r="I21" s="108"/>
      <c r="J21" s="103"/>
      <c r="K21" s="109"/>
      <c r="L21" s="110"/>
      <c r="M21" s="129"/>
      <c r="N21" s="110"/>
      <c r="O21" s="109"/>
      <c r="P21" s="110"/>
      <c r="Q21" s="111"/>
      <c r="T21" s="97"/>
      <c r="U21" s="130" t="s">
        <v>329</v>
      </c>
      <c r="V21" s="137" t="s">
        <v>330</v>
      </c>
      <c r="W21" s="138">
        <f>'Fracción II 1er 2025'!U428</f>
        <v>428251.36723980005</v>
      </c>
      <c r="X21" s="97"/>
      <c r="Y21" s="97"/>
      <c r="Z21" s="97"/>
      <c r="AA21" s="97"/>
      <c r="AB21" s="97"/>
      <c r="AC21" s="7"/>
      <c r="AD21" s="7"/>
      <c r="AG21" s="7"/>
      <c r="AH21" s="7"/>
      <c r="AI21" s="7"/>
    </row>
    <row r="22" spans="1:35" s="88" customFormat="1" ht="18.95" customHeight="1">
      <c r="A22" s="550"/>
      <c r="B22" s="543" t="str">
        <f>'Hoja de trabajo'!H52</f>
        <v>AAA</v>
      </c>
      <c r="C22" s="318">
        <v>0</v>
      </c>
      <c r="D22" s="310">
        <v>0</v>
      </c>
      <c r="E22" s="311">
        <v>0</v>
      </c>
      <c r="F22" s="112"/>
      <c r="G22" s="318">
        <v>0</v>
      </c>
      <c r="H22" s="310">
        <v>0</v>
      </c>
      <c r="I22" s="311">
        <v>0</v>
      </c>
      <c r="J22" s="103"/>
      <c r="K22" s="318">
        <v>0</v>
      </c>
      <c r="L22" s="310">
        <v>0</v>
      </c>
      <c r="M22" s="311">
        <v>0</v>
      </c>
      <c r="N22" s="110"/>
      <c r="O22" s="113">
        <f>C22+G22+K22</f>
        <v>0</v>
      </c>
      <c r="P22" s="120">
        <f>O22+D22+H22+L22</f>
        <v>0</v>
      </c>
      <c r="Q22" s="121">
        <f>P22+E22+I22+M22</f>
        <v>0</v>
      </c>
      <c r="R22" s="114"/>
      <c r="T22" s="97"/>
      <c r="U22" s="130"/>
      <c r="V22" s="137"/>
      <c r="W22" s="138"/>
      <c r="X22" s="97"/>
      <c r="Y22" s="97"/>
      <c r="Z22" s="97"/>
      <c r="AA22" s="97"/>
      <c r="AB22" s="97"/>
      <c r="AC22" s="7"/>
      <c r="AD22" s="7"/>
      <c r="AG22" s="7"/>
      <c r="AH22" s="7"/>
      <c r="AI22" s="7"/>
    </row>
    <row r="23" spans="1:35" s="88" customFormat="1" ht="18.95" customHeight="1">
      <c r="A23" s="550"/>
      <c r="B23" s="543"/>
      <c r="C23" s="107"/>
      <c r="D23" s="103"/>
      <c r="E23" s="108"/>
      <c r="F23" s="103"/>
      <c r="G23" s="107"/>
      <c r="H23" s="103"/>
      <c r="I23" s="108"/>
      <c r="J23" s="103"/>
      <c r="K23" s="109"/>
      <c r="L23" s="110"/>
      <c r="M23" s="129"/>
      <c r="N23" s="110"/>
      <c r="O23" s="109"/>
      <c r="P23" s="110"/>
      <c r="Q23" s="111"/>
      <c r="T23" s="97"/>
      <c r="U23" s="130" t="s">
        <v>329</v>
      </c>
      <c r="V23" s="137" t="s">
        <v>331</v>
      </c>
      <c r="W23" s="138">
        <f>Q40</f>
        <v>0</v>
      </c>
      <c r="X23" s="97"/>
      <c r="Y23" s="97"/>
      <c r="Z23" s="97"/>
      <c r="AA23" s="97"/>
      <c r="AB23" s="97"/>
      <c r="AC23" s="7"/>
      <c r="AD23" s="7"/>
      <c r="AG23" s="7"/>
      <c r="AH23" s="7"/>
      <c r="AI23" s="7"/>
    </row>
    <row r="24" spans="1:35" s="88" customFormat="1" ht="18.95" customHeight="1">
      <c r="A24" s="550"/>
      <c r="B24" s="139"/>
      <c r="C24" s="107"/>
      <c r="D24" s="103"/>
      <c r="E24" s="108"/>
      <c r="F24" s="103"/>
      <c r="G24" s="107"/>
      <c r="H24" s="103"/>
      <c r="I24" s="108"/>
      <c r="J24" s="103"/>
      <c r="K24" s="109"/>
      <c r="L24" s="110"/>
      <c r="M24" s="129"/>
      <c r="N24" s="110"/>
      <c r="O24" s="109"/>
      <c r="P24" s="110"/>
      <c r="Q24" s="111"/>
      <c r="T24" s="97"/>
      <c r="U24" s="136"/>
      <c r="V24" s="134"/>
      <c r="W24" s="138"/>
      <c r="X24" s="97"/>
      <c r="Y24" s="97"/>
      <c r="Z24" s="97"/>
      <c r="AA24" s="97"/>
      <c r="AB24" s="97"/>
      <c r="AC24" s="7"/>
      <c r="AD24" s="7"/>
      <c r="AE24" s="7"/>
      <c r="AG24" s="7"/>
      <c r="AH24" s="7"/>
      <c r="AI24" s="7"/>
    </row>
    <row r="25" spans="1:35" s="88" customFormat="1" ht="18.95" customHeight="1" thickBot="1">
      <c r="A25" s="550"/>
      <c r="B25" s="562" t="str">
        <f>'Hoja de trabajo'!H53</f>
        <v>BBB</v>
      </c>
      <c r="C25" s="318">
        <v>0</v>
      </c>
      <c r="D25" s="310">
        <v>0</v>
      </c>
      <c r="E25" s="311">
        <v>0</v>
      </c>
      <c r="F25" s="112"/>
      <c r="G25" s="318">
        <v>0</v>
      </c>
      <c r="H25" s="310">
        <v>0</v>
      </c>
      <c r="I25" s="311">
        <v>0</v>
      </c>
      <c r="J25" s="103"/>
      <c r="K25" s="318">
        <v>0</v>
      </c>
      <c r="L25" s="310">
        <v>0</v>
      </c>
      <c r="M25" s="311">
        <v>0</v>
      </c>
      <c r="N25" s="110"/>
      <c r="O25" s="113">
        <f>C25+G25+K25</f>
        <v>0</v>
      </c>
      <c r="P25" s="120">
        <f>O25+D25+H25+L25</f>
        <v>0</v>
      </c>
      <c r="Q25" s="121">
        <f>P25+E25+I25+M25</f>
        <v>0</v>
      </c>
      <c r="R25" s="114"/>
      <c r="T25" s="97"/>
      <c r="U25" s="140" t="s">
        <v>332</v>
      </c>
      <c r="V25" s="134"/>
      <c r="W25" s="141">
        <f>W19-(W21+W23)</f>
        <v>-428251.36723980005</v>
      </c>
      <c r="X25" s="97"/>
      <c r="Y25" s="97"/>
      <c r="Z25" s="97"/>
      <c r="AA25" s="97"/>
      <c r="AB25" s="97"/>
      <c r="AC25" s="7"/>
      <c r="AD25" s="7"/>
      <c r="AE25" s="7"/>
      <c r="AF25" s="7"/>
      <c r="AG25" s="7"/>
      <c r="AH25" s="7"/>
      <c r="AI25" s="7"/>
    </row>
    <row r="26" spans="1:35" s="88" customFormat="1" ht="18.95" customHeight="1" thickTop="1">
      <c r="A26" s="550"/>
      <c r="B26" s="562"/>
      <c r="C26" s="107"/>
      <c r="D26" s="103"/>
      <c r="E26" s="108"/>
      <c r="F26" s="103"/>
      <c r="G26" s="107"/>
      <c r="H26" s="103"/>
      <c r="I26" s="108"/>
      <c r="J26" s="103"/>
      <c r="K26" s="109"/>
      <c r="L26" s="110"/>
      <c r="M26" s="129"/>
      <c r="N26" s="110"/>
      <c r="O26" s="109"/>
      <c r="P26" s="110"/>
      <c r="Q26" s="111"/>
      <c r="T26" s="97"/>
      <c r="U26" s="142"/>
      <c r="V26" s="143"/>
      <c r="W26" s="178"/>
      <c r="X26" s="97"/>
      <c r="Y26" s="97"/>
      <c r="Z26" s="97"/>
      <c r="AA26" s="97"/>
      <c r="AB26" s="97"/>
      <c r="AC26" s="7"/>
      <c r="AD26" s="7"/>
      <c r="AE26" s="7"/>
      <c r="AF26" s="7"/>
      <c r="AG26" s="7"/>
      <c r="AH26" s="7"/>
      <c r="AI26" s="7"/>
    </row>
    <row r="27" spans="1:35" s="88" customFormat="1" ht="18.95" customHeight="1">
      <c r="A27" s="550"/>
      <c r="B27" s="139"/>
      <c r="C27" s="107"/>
      <c r="D27" s="103"/>
      <c r="E27" s="108"/>
      <c r="F27" s="103"/>
      <c r="G27" s="107"/>
      <c r="H27" s="103"/>
      <c r="I27" s="108"/>
      <c r="J27" s="103"/>
      <c r="K27" s="109"/>
      <c r="L27" s="110"/>
      <c r="M27" s="129"/>
      <c r="N27" s="110"/>
      <c r="O27" s="109"/>
      <c r="P27" s="110"/>
      <c r="Q27" s="111"/>
      <c r="T27" s="97"/>
      <c r="U27" s="97"/>
      <c r="V27" s="97"/>
      <c r="W27" s="97"/>
      <c r="X27" s="97"/>
      <c r="Y27" s="97"/>
      <c r="Z27" s="97"/>
      <c r="AA27" s="97"/>
      <c r="AB27" s="97"/>
      <c r="AC27" s="7"/>
      <c r="AD27" s="7"/>
      <c r="AE27" s="7"/>
      <c r="AF27" s="7"/>
      <c r="AG27" s="7"/>
      <c r="AH27" s="7"/>
      <c r="AI27" s="7"/>
    </row>
    <row r="28" spans="1:35" s="88" customFormat="1" ht="18.95" customHeight="1">
      <c r="A28" s="550"/>
      <c r="B28" s="543" t="str">
        <f>'Hoja de trabajo'!H54</f>
        <v>CCC</v>
      </c>
      <c r="C28" s="318">
        <v>0</v>
      </c>
      <c r="D28" s="310">
        <v>0</v>
      </c>
      <c r="E28" s="311">
        <v>0</v>
      </c>
      <c r="F28" s="112"/>
      <c r="G28" s="318">
        <v>0</v>
      </c>
      <c r="H28" s="310">
        <v>0</v>
      </c>
      <c r="I28" s="311">
        <v>0</v>
      </c>
      <c r="J28" s="103"/>
      <c r="K28" s="318">
        <v>0</v>
      </c>
      <c r="L28" s="310">
        <v>0</v>
      </c>
      <c r="M28" s="311">
        <v>0</v>
      </c>
      <c r="N28" s="110"/>
      <c r="O28" s="113">
        <f>C28+G28+K28</f>
        <v>0</v>
      </c>
      <c r="P28" s="120">
        <f>O28+D28+H28+L28</f>
        <v>0</v>
      </c>
      <c r="Q28" s="121">
        <f>P28+E28+I28+M28</f>
        <v>0</v>
      </c>
      <c r="R28" s="114"/>
      <c r="S28" s="7"/>
      <c r="T28" s="97"/>
      <c r="U28" s="97"/>
      <c r="V28" s="97"/>
      <c r="W28" s="97"/>
      <c r="X28" s="97"/>
      <c r="Y28" s="97"/>
      <c r="Z28" s="97"/>
      <c r="AA28" s="97"/>
      <c r="AB28" s="97"/>
      <c r="AC28" s="7"/>
      <c r="AD28" s="7"/>
      <c r="AE28" s="7"/>
      <c r="AF28" s="7"/>
      <c r="AG28" s="7"/>
      <c r="AH28" s="7"/>
      <c r="AI28" s="7"/>
    </row>
    <row r="29" spans="1:35" s="88" customFormat="1" ht="18.95" customHeight="1">
      <c r="A29" s="550"/>
      <c r="B29" s="543"/>
      <c r="C29" s="107"/>
      <c r="D29" s="103"/>
      <c r="E29" s="108"/>
      <c r="F29" s="103"/>
      <c r="G29" s="107"/>
      <c r="H29" s="103"/>
      <c r="I29" s="108"/>
      <c r="J29" s="103"/>
      <c r="K29" s="109"/>
      <c r="L29" s="110"/>
      <c r="M29" s="129"/>
      <c r="N29" s="110"/>
      <c r="O29" s="109"/>
      <c r="P29" s="110"/>
      <c r="Q29" s="111"/>
      <c r="S29" s="7"/>
      <c r="T29" s="97"/>
      <c r="U29" s="97"/>
      <c r="V29" s="97"/>
      <c r="W29" s="97"/>
      <c r="X29" s="97"/>
      <c r="Y29" s="97"/>
      <c r="Z29" s="97"/>
      <c r="AA29" s="97"/>
      <c r="AB29" s="97"/>
      <c r="AC29" s="7"/>
      <c r="AD29" s="7"/>
      <c r="AE29" s="7"/>
      <c r="AF29" s="7"/>
      <c r="AG29" s="7"/>
      <c r="AH29" s="7"/>
      <c r="AI29" s="7"/>
    </row>
    <row r="30" spans="1:35" s="88" customFormat="1" ht="18.95" customHeight="1">
      <c r="A30" s="550"/>
      <c r="B30" s="145"/>
      <c r="C30" s="107"/>
      <c r="D30" s="103"/>
      <c r="E30" s="108"/>
      <c r="F30" s="103"/>
      <c r="G30" s="107"/>
      <c r="H30" s="103"/>
      <c r="I30" s="108"/>
      <c r="J30" s="103"/>
      <c r="K30" s="109"/>
      <c r="L30" s="110"/>
      <c r="M30" s="129"/>
      <c r="N30" s="110"/>
      <c r="O30" s="109"/>
      <c r="P30" s="110"/>
      <c r="Q30" s="111"/>
      <c r="S30" s="7"/>
      <c r="T30" s="97"/>
      <c r="U30" s="97"/>
      <c r="V30" s="97"/>
      <c r="W30" s="97"/>
      <c r="X30" s="97"/>
      <c r="Y30" s="97"/>
      <c r="Z30" s="97"/>
      <c r="AA30" s="97"/>
      <c r="AB30" s="97"/>
      <c r="AC30" s="7"/>
      <c r="AD30" s="7"/>
      <c r="AE30" s="7"/>
      <c r="AF30" s="7"/>
      <c r="AG30" s="7"/>
      <c r="AH30" s="7"/>
      <c r="AI30" s="7"/>
    </row>
    <row r="31" spans="1:35" s="88" customFormat="1" ht="18.95" customHeight="1">
      <c r="A31" s="550"/>
      <c r="B31" s="543" t="str">
        <f>'Hoja de trabajo'!H55</f>
        <v>DDD</v>
      </c>
      <c r="C31" s="318">
        <v>0</v>
      </c>
      <c r="D31" s="310">
        <v>0</v>
      </c>
      <c r="E31" s="311">
        <v>0</v>
      </c>
      <c r="F31" s="112"/>
      <c r="G31" s="318">
        <v>0</v>
      </c>
      <c r="H31" s="310">
        <v>0</v>
      </c>
      <c r="I31" s="311">
        <v>0</v>
      </c>
      <c r="J31" s="103"/>
      <c r="K31" s="318">
        <v>0</v>
      </c>
      <c r="L31" s="310">
        <v>0</v>
      </c>
      <c r="M31" s="311">
        <v>0</v>
      </c>
      <c r="N31" s="110"/>
      <c r="O31" s="113">
        <f>C31+G31+K31</f>
        <v>0</v>
      </c>
      <c r="P31" s="120">
        <f>O31+D31+H31+L31</f>
        <v>0</v>
      </c>
      <c r="Q31" s="121">
        <f>P31+E31+I31+M31</f>
        <v>0</v>
      </c>
      <c r="R31" s="114"/>
      <c r="S31" s="7"/>
      <c r="T31" s="7"/>
      <c r="U31" s="7"/>
      <c r="V31" s="7"/>
      <c r="W31" s="179"/>
      <c r="X31" s="179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8" customFormat="1" ht="18.95" customHeight="1">
      <c r="A32" s="550"/>
      <c r="B32" s="543"/>
      <c r="C32" s="107"/>
      <c r="D32" s="103"/>
      <c r="E32" s="108"/>
      <c r="F32" s="103"/>
      <c r="G32" s="107"/>
      <c r="H32" s="103"/>
      <c r="I32" s="108"/>
      <c r="J32" s="103"/>
      <c r="K32" s="109"/>
      <c r="L32" s="110"/>
      <c r="M32" s="129"/>
      <c r="N32" s="110"/>
      <c r="O32" s="109"/>
      <c r="P32" s="110"/>
      <c r="Q32" s="111"/>
      <c r="S32" s="7"/>
      <c r="T32" s="7"/>
      <c r="AC32" s="7"/>
      <c r="AD32" s="7"/>
      <c r="AE32" s="7"/>
      <c r="AF32" s="7"/>
      <c r="AG32" s="7"/>
      <c r="AH32" s="7"/>
      <c r="AI32" s="7"/>
    </row>
    <row r="33" spans="1:35" s="88" customFormat="1" ht="18.95" customHeight="1" thickBot="1">
      <c r="A33" s="551"/>
      <c r="B33" s="146"/>
      <c r="C33" s="147"/>
      <c r="D33" s="148"/>
      <c r="E33" s="149"/>
      <c r="F33" s="148"/>
      <c r="G33" s="147"/>
      <c r="H33" s="148"/>
      <c r="I33" s="149"/>
      <c r="J33" s="148"/>
      <c r="K33" s="150"/>
      <c r="L33" s="151"/>
      <c r="M33" s="152"/>
      <c r="N33" s="151"/>
      <c r="O33" s="150"/>
      <c r="P33" s="151"/>
      <c r="Q33" s="153"/>
      <c r="S33" s="7"/>
      <c r="AC33" s="7"/>
      <c r="AD33" s="7"/>
      <c r="AE33" s="7"/>
      <c r="AF33" s="7"/>
      <c r="AG33" s="7"/>
      <c r="AH33" s="7"/>
      <c r="AI33" s="7"/>
    </row>
    <row r="34" spans="1:35" s="88" customFormat="1">
      <c r="A34" s="154"/>
      <c r="B34" s="103"/>
      <c r="C34" s="103"/>
      <c r="D34" s="103"/>
      <c r="E34" s="103"/>
      <c r="F34" s="103"/>
      <c r="G34" s="103"/>
      <c r="H34" s="103"/>
      <c r="I34" s="103"/>
      <c r="J34" s="103"/>
      <c r="K34" s="110"/>
      <c r="L34" s="110"/>
      <c r="M34" s="110"/>
      <c r="N34" s="110"/>
      <c r="O34" s="110"/>
      <c r="P34" s="110"/>
      <c r="Q34" s="155"/>
      <c r="S34" s="7"/>
      <c r="AC34" s="7"/>
      <c r="AD34" s="7"/>
      <c r="AE34" s="7"/>
      <c r="AF34" s="7"/>
      <c r="AG34" s="7"/>
      <c r="AH34" s="7"/>
      <c r="AI34" s="7"/>
    </row>
    <row r="35" spans="1:35" s="88" customFormat="1">
      <c r="A35" s="156"/>
      <c r="B35" s="103"/>
      <c r="C35" s="103"/>
      <c r="D35" s="103"/>
      <c r="E35" s="103"/>
      <c r="F35" s="103"/>
      <c r="G35" s="103"/>
      <c r="H35" s="103"/>
      <c r="I35" s="103"/>
      <c r="J35" s="103"/>
      <c r="K35" s="110"/>
      <c r="L35" s="110"/>
      <c r="M35" s="110"/>
      <c r="N35" s="110"/>
      <c r="O35" s="110"/>
      <c r="P35" s="110"/>
      <c r="Q35" s="111"/>
      <c r="S35" s="7"/>
      <c r="AC35" s="7"/>
      <c r="AD35" s="7"/>
      <c r="AE35" s="7"/>
      <c r="AF35" s="7"/>
      <c r="AG35" s="7"/>
      <c r="AH35" s="7"/>
      <c r="AI35" s="7"/>
    </row>
    <row r="36" spans="1:35" s="88" customFormat="1" ht="15.75" thickBot="1">
      <c r="A36" s="157"/>
      <c r="B36" s="158" t="s">
        <v>153</v>
      </c>
      <c r="C36" s="159">
        <f>C12+C16+C19+C22+C25+C28+C31</f>
        <v>0</v>
      </c>
      <c r="D36" s="159">
        <f>D12+D16+D19+D22+D25+D28+D31</f>
        <v>0</v>
      </c>
      <c r="E36" s="159">
        <f>E12+E16+E19+E22+E25+E28+E31</f>
        <v>0</v>
      </c>
      <c r="F36" s="158"/>
      <c r="G36" s="159">
        <f>G12+G16+G19+G22+G25+G28+G31</f>
        <v>0</v>
      </c>
      <c r="H36" s="159">
        <f>H12+H16+H19+H22+H25+H28+H31</f>
        <v>0</v>
      </c>
      <c r="I36" s="159">
        <f>I12+I16+I19+I22+I25+I28+I31</f>
        <v>0</v>
      </c>
      <c r="J36" s="158"/>
      <c r="K36" s="159">
        <f>K12+K16+K19+K22+K25+K28+K31</f>
        <v>0</v>
      </c>
      <c r="L36" s="159">
        <f>L12+L16+L19+L22+L25+L28+L31</f>
        <v>0</v>
      </c>
      <c r="M36" s="159">
        <f>M12+M16+M19+M22+M25+M28+M31</f>
        <v>0</v>
      </c>
      <c r="N36" s="160"/>
      <c r="O36" s="159">
        <f>O12+O16+O19+O22+O25+O28+O31</f>
        <v>0</v>
      </c>
      <c r="P36" s="159">
        <f>P12+P16+P19+P22+P25+P28+P31</f>
        <v>0</v>
      </c>
      <c r="Q36" s="161">
        <f>Q12+Q16+Q19+Q22+Q25+Q28+Q31</f>
        <v>0</v>
      </c>
      <c r="R36" s="162"/>
      <c r="S36" s="163"/>
      <c r="AC36" s="7"/>
      <c r="AD36" s="7"/>
      <c r="AE36" s="7"/>
      <c r="AF36" s="7"/>
      <c r="AG36" s="7"/>
      <c r="AH36" s="7"/>
      <c r="AI36" s="7"/>
    </row>
    <row r="37" spans="1:35" s="88" customFormat="1" ht="15.75" thickTop="1">
      <c r="A37" s="164"/>
      <c r="Q37" s="165"/>
      <c r="S37" s="7"/>
      <c r="AC37" s="7"/>
      <c r="AD37" s="7"/>
      <c r="AE37" s="7"/>
      <c r="AF37" s="7"/>
      <c r="AG37" s="7"/>
      <c r="AH37" s="7"/>
      <c r="AI37" s="7"/>
    </row>
    <row r="38" spans="1:35" s="88" customFormat="1">
      <c r="A38" s="157"/>
      <c r="B38" s="158" t="s">
        <v>154</v>
      </c>
      <c r="C38" s="166">
        <f>C36</f>
        <v>0</v>
      </c>
      <c r="D38" s="166">
        <f>D36+C38</f>
        <v>0</v>
      </c>
      <c r="E38" s="166">
        <f>E36+D38</f>
        <v>0</v>
      </c>
      <c r="F38" s="158"/>
      <c r="G38" s="166">
        <f>G36+E38</f>
        <v>0</v>
      </c>
      <c r="H38" s="166">
        <f>H36+G38</f>
        <v>0</v>
      </c>
      <c r="I38" s="166">
        <f>I36+H38</f>
        <v>0</v>
      </c>
      <c r="J38" s="158"/>
      <c r="K38" s="166">
        <f>K36+I38</f>
        <v>0</v>
      </c>
      <c r="L38" s="166">
        <f>L36+K38</f>
        <v>0</v>
      </c>
      <c r="M38" s="166">
        <f>M36+L38</f>
        <v>0</v>
      </c>
      <c r="N38" s="160"/>
      <c r="O38" s="166">
        <f>C36+G36+K36</f>
        <v>0</v>
      </c>
      <c r="P38" s="166">
        <f>D36+H36+L36+O38</f>
        <v>0</v>
      </c>
      <c r="Q38" s="167">
        <f>E36+I36+M36+P38</f>
        <v>0</v>
      </c>
      <c r="R38" s="162"/>
      <c r="S38" s="7"/>
      <c r="AC38" s="63"/>
      <c r="AD38" s="7"/>
      <c r="AE38" s="7"/>
      <c r="AF38" s="7"/>
      <c r="AG38" s="7"/>
      <c r="AH38" s="7"/>
      <c r="AI38" s="7"/>
    </row>
    <row r="39" spans="1:35" s="88" customForma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0"/>
      <c r="O39" s="158"/>
      <c r="P39" s="158"/>
      <c r="Q39" s="168"/>
      <c r="R39" s="169"/>
      <c r="S39" s="7"/>
      <c r="T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88" customFormat="1">
      <c r="A40" s="170"/>
      <c r="B40" s="158" t="s">
        <v>155</v>
      </c>
      <c r="C40" s="171"/>
      <c r="D40" s="172"/>
      <c r="E40" s="172">
        <f>C36+D36+E36</f>
        <v>0</v>
      </c>
      <c r="F40" s="171"/>
      <c r="G40" s="171"/>
      <c r="H40" s="172"/>
      <c r="I40" s="172">
        <f>G36+H36+I36</f>
        <v>0</v>
      </c>
      <c r="J40" s="171"/>
      <c r="K40" s="171"/>
      <c r="L40" s="172"/>
      <c r="M40" s="172">
        <f>K36+L36+M36</f>
        <v>0</v>
      </c>
      <c r="N40" s="171"/>
      <c r="O40" s="171"/>
      <c r="P40" s="172"/>
      <c r="Q40" s="173">
        <f>E40+I40+M40</f>
        <v>0</v>
      </c>
      <c r="R40" s="174"/>
      <c r="S40" s="7"/>
      <c r="T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8" customFormat="1">
      <c r="A41" s="156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75"/>
      <c r="R41" s="7"/>
      <c r="S41" s="7"/>
      <c r="T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8" customFormat="1">
      <c r="A42" s="5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54"/>
      <c r="R42" s="7"/>
      <c r="S42" s="7"/>
      <c r="T42" s="7"/>
      <c r="X42" s="7"/>
      <c r="Y42" s="7"/>
      <c r="Z42" s="7"/>
      <c r="AA42" s="7"/>
      <c r="AB42" s="7"/>
      <c r="AC42" s="7"/>
      <c r="AD42" s="63"/>
      <c r="AE42" s="7"/>
      <c r="AF42" s="7"/>
      <c r="AG42" s="7"/>
      <c r="AH42" s="7"/>
      <c r="AI42" s="7"/>
    </row>
    <row r="43" spans="1:35" ht="15.75" thickBo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2"/>
    </row>
    <row r="44" spans="1:35" s="8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63"/>
      <c r="AF45" s="7"/>
      <c r="AG45" s="7"/>
      <c r="AH45" s="7"/>
      <c r="AI45" s="7"/>
    </row>
    <row r="46" spans="1:35" s="88" customFormat="1" ht="17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63"/>
      <c r="AF46" s="7"/>
      <c r="AG46" s="7"/>
      <c r="AH46" s="7"/>
      <c r="AI46" s="7"/>
    </row>
    <row r="47" spans="1:35" s="88" customFormat="1" ht="17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3"/>
      <c r="AF47" s="7"/>
      <c r="AG47" s="7"/>
      <c r="AH47" s="7"/>
      <c r="AI47" s="7"/>
    </row>
    <row r="48" spans="1:35" s="88" customFormat="1" ht="17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3"/>
      <c r="AF48" s="7"/>
      <c r="AG48" s="7"/>
      <c r="AH48" s="7"/>
      <c r="AI48" s="7"/>
    </row>
    <row r="49" spans="1:35" s="88" customFormat="1" ht="17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63"/>
      <c r="AF49" s="7"/>
      <c r="AG49" s="7"/>
      <c r="AH49" s="7"/>
      <c r="AI49" s="7"/>
    </row>
    <row r="50" spans="1:35" s="88" customFormat="1" ht="17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63"/>
      <c r="AF50" s="7"/>
      <c r="AG50" s="7"/>
      <c r="AH50" s="7"/>
      <c r="AI50" s="7"/>
    </row>
    <row r="51" spans="1:35" s="88" customFormat="1" ht="17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63"/>
      <c r="AF51" s="7"/>
      <c r="AG51" s="7"/>
      <c r="AH51" s="7"/>
      <c r="AI51" s="7"/>
    </row>
    <row r="52" spans="1:35" s="88" customFormat="1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63"/>
      <c r="AG52" s="7"/>
      <c r="AH52" s="7"/>
      <c r="AI52" s="7"/>
    </row>
    <row r="53" spans="1:35" s="88" customFormat="1" ht="13.5" customHeight="1">
      <c r="A53" s="7"/>
      <c r="B53" s="7"/>
      <c r="C53" s="7"/>
      <c r="D53" s="7"/>
      <c r="E53" s="7"/>
      <c r="F53" s="7"/>
      <c r="G53" s="522"/>
      <c r="H53" s="522"/>
      <c r="I53" s="522"/>
      <c r="J53" s="7"/>
      <c r="K53" s="7"/>
      <c r="L53" s="7"/>
      <c r="M53" s="7"/>
      <c r="N53" s="7"/>
      <c r="O53" s="522"/>
      <c r="P53" s="522"/>
      <c r="Q53" s="522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8" customFormat="1">
      <c r="A54" s="7"/>
      <c r="B54" s="319" t="s">
        <v>47</v>
      </c>
      <c r="C54" s="7"/>
      <c r="D54" s="7"/>
      <c r="E54" s="7"/>
      <c r="F54" s="7"/>
      <c r="G54" s="523" t="s">
        <v>48</v>
      </c>
      <c r="H54" s="523"/>
      <c r="I54" s="523"/>
      <c r="J54" s="7"/>
      <c r="K54" s="7"/>
      <c r="L54" s="7"/>
      <c r="M54" s="7"/>
      <c r="N54" s="7"/>
      <c r="O54" s="523" t="s">
        <v>49</v>
      </c>
      <c r="P54" s="523"/>
      <c r="Q54" s="52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63"/>
      <c r="AH55" s="63"/>
      <c r="AI55" s="63"/>
    </row>
  </sheetData>
  <mergeCells count="33">
    <mergeCell ref="B28:B29"/>
    <mergeCell ref="B31:B32"/>
    <mergeCell ref="B16:B17"/>
    <mergeCell ref="G8:I8"/>
    <mergeCell ref="A6:M6"/>
    <mergeCell ref="B12:B13"/>
    <mergeCell ref="A12:A33"/>
    <mergeCell ref="A7:A9"/>
    <mergeCell ref="B7:B9"/>
    <mergeCell ref="C7:M7"/>
    <mergeCell ref="C8:E8"/>
    <mergeCell ref="K8:M8"/>
    <mergeCell ref="B25:B26"/>
    <mergeCell ref="B19:B20"/>
    <mergeCell ref="B22:B23"/>
    <mergeCell ref="O6:Q6"/>
    <mergeCell ref="T1:AB1"/>
    <mergeCell ref="T3:V3"/>
    <mergeCell ref="W3:Y3"/>
    <mergeCell ref="Z3:AB3"/>
    <mergeCell ref="T4:V4"/>
    <mergeCell ref="W4:Y4"/>
    <mergeCell ref="Z4:AB4"/>
    <mergeCell ref="T5:V5"/>
    <mergeCell ref="W5:Y5"/>
    <mergeCell ref="Z5:AB5"/>
    <mergeCell ref="T2:AB2"/>
    <mergeCell ref="V15:W16"/>
    <mergeCell ref="O7:Q8"/>
    <mergeCell ref="G53:I53"/>
    <mergeCell ref="O53:Q53"/>
    <mergeCell ref="G54:I54"/>
    <mergeCell ref="O54:Q54"/>
  </mergeCells>
  <printOptions horizontalCentered="1"/>
  <pageMargins left="0.39370078740157483" right="0.39370078740157483" top="0.39370078740157483" bottom="0.39370078740157483" header="0.31496062992125984" footer="0.31496062992125984"/>
  <pageSetup scale="58" fitToWidth="2" orientation="landscape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611232"/>
    <pageSetUpPr fitToPage="1"/>
  </sheetPr>
  <dimension ref="A1:AI55"/>
  <sheetViews>
    <sheetView zoomScaleNormal="100" workbookViewId="0">
      <selection sqref="A1:B4"/>
    </sheetView>
  </sheetViews>
  <sheetFormatPr defaultColWidth="11.42578125" defaultRowHeight="15"/>
  <cols>
    <col min="1" max="1" width="20.85546875" style="7" customWidth="1"/>
    <col min="2" max="2" width="37.5703125" style="7" customWidth="1"/>
    <col min="3" max="3" width="11.5703125" style="7" customWidth="1"/>
    <col min="4" max="4" width="12.85546875" style="7" customWidth="1"/>
    <col min="5" max="5" width="13" style="7" customWidth="1"/>
    <col min="6" max="6" width="0.85546875" style="7" customWidth="1"/>
    <col min="7" max="8" width="12.42578125" style="7" customWidth="1"/>
    <col min="9" max="9" width="12.5703125" style="7" customWidth="1"/>
    <col min="10" max="10" width="0.85546875" style="7" customWidth="1"/>
    <col min="11" max="11" width="11.85546875" style="7" customWidth="1"/>
    <col min="12" max="13" width="12.5703125" style="7" customWidth="1"/>
    <col min="14" max="14" width="0.85546875" style="7" customWidth="1"/>
    <col min="15" max="15" width="13.5703125" style="7" customWidth="1"/>
    <col min="16" max="16" width="13.42578125" style="7" customWidth="1"/>
    <col min="17" max="17" width="16" style="7" customWidth="1"/>
    <col min="18" max="19" width="1.5703125" style="7" customWidth="1"/>
    <col min="20" max="28" width="14.5703125" style="7" customWidth="1"/>
    <col min="29" max="29" width="9.42578125" style="7" customWidth="1"/>
    <col min="30" max="16384" width="11.42578125" style="7"/>
  </cols>
  <sheetData>
    <row r="1" spans="1:35" s="8" customFormat="1" ht="18.75" customHeight="1">
      <c r="A1" s="75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T1" s="527" t="s">
        <v>310</v>
      </c>
      <c r="U1" s="528"/>
      <c r="V1" s="528"/>
      <c r="W1" s="528"/>
      <c r="X1" s="528"/>
      <c r="Y1" s="528"/>
      <c r="Z1" s="528"/>
      <c r="AA1" s="528"/>
      <c r="AB1" s="529"/>
      <c r="AE1" s="78"/>
    </row>
    <row r="2" spans="1:35" s="8" customFormat="1" ht="15.95" customHeight="1">
      <c r="A2" s="75" t="s">
        <v>311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T2" s="532">
        <f>Q40</f>
        <v>0</v>
      </c>
      <c r="U2" s="541"/>
      <c r="V2" s="541"/>
      <c r="W2" s="541"/>
      <c r="X2" s="541"/>
      <c r="Y2" s="541"/>
      <c r="Z2" s="541"/>
      <c r="AA2" s="541"/>
      <c r="AB2" s="542"/>
      <c r="AD2" s="79"/>
      <c r="AE2" s="79"/>
      <c r="AF2" s="79"/>
      <c r="AG2" s="79"/>
    </row>
    <row r="3" spans="1:35" s="8" customFormat="1" ht="15.95" customHeight="1">
      <c r="A3" s="80" t="s">
        <v>312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  <c r="S3" s="7"/>
      <c r="T3" s="530">
        <f>IF(Q40=0,0,T4/$Q$40)</f>
        <v>0</v>
      </c>
      <c r="U3" s="531"/>
      <c r="V3" s="531"/>
      <c r="W3" s="530">
        <f>IF(Q40=0,0,W4/$Q$40)</f>
        <v>0</v>
      </c>
      <c r="X3" s="531"/>
      <c r="Y3" s="531"/>
      <c r="Z3" s="530">
        <f>IF(Q40=0,0,Z4/$Q$40)</f>
        <v>0</v>
      </c>
      <c r="AA3" s="531"/>
      <c r="AB3" s="531"/>
      <c r="AC3" s="81"/>
      <c r="AD3" s="79"/>
      <c r="AE3" s="79"/>
      <c r="AF3" s="79"/>
      <c r="AG3" s="79"/>
    </row>
    <row r="4" spans="1:35" s="8" customFormat="1" ht="15.95" customHeight="1">
      <c r="A4" s="80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  <c r="S4" s="7"/>
      <c r="T4" s="532">
        <f>E40</f>
        <v>0</v>
      </c>
      <c r="U4" s="533"/>
      <c r="V4" s="534"/>
      <c r="W4" s="532">
        <f>I40</f>
        <v>0</v>
      </c>
      <c r="X4" s="533"/>
      <c r="Y4" s="534"/>
      <c r="Z4" s="532">
        <f>M40</f>
        <v>0</v>
      </c>
      <c r="AA4" s="533"/>
      <c r="AB4" s="534"/>
      <c r="AC4" s="82"/>
      <c r="AD4" s="79"/>
      <c r="AE4" s="79"/>
      <c r="AF4" s="79"/>
      <c r="AG4" s="79"/>
    </row>
    <row r="5" spans="1:35" s="8" customFormat="1" ht="15.95" customHeight="1">
      <c r="A5" s="75" t="s">
        <v>333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  <c r="S5" s="7"/>
      <c r="T5" s="535" t="s">
        <v>314</v>
      </c>
      <c r="U5" s="536"/>
      <c r="V5" s="537"/>
      <c r="W5" s="538" t="s">
        <v>315</v>
      </c>
      <c r="X5" s="539"/>
      <c r="Y5" s="540"/>
      <c r="Z5" s="538" t="s">
        <v>316</v>
      </c>
      <c r="AA5" s="539"/>
      <c r="AB5" s="540"/>
      <c r="AC5" s="7"/>
      <c r="AD5" s="79"/>
      <c r="AE5" s="79"/>
      <c r="AF5" s="79"/>
      <c r="AG5" s="79"/>
    </row>
    <row r="6" spans="1:35" ht="21">
      <c r="A6" s="563" t="s">
        <v>317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6"/>
      <c r="N6" s="83"/>
      <c r="O6" s="524" t="s">
        <v>334</v>
      </c>
      <c r="P6" s="525"/>
      <c r="Q6" s="526"/>
      <c r="R6" s="84"/>
      <c r="T6" s="85" t="s">
        <v>143</v>
      </c>
      <c r="U6" s="85" t="s">
        <v>144</v>
      </c>
      <c r="V6" s="85" t="s">
        <v>145</v>
      </c>
      <c r="W6" s="85" t="s">
        <v>143</v>
      </c>
      <c r="X6" s="85" t="s">
        <v>144</v>
      </c>
      <c r="Y6" s="85" t="s">
        <v>145</v>
      </c>
      <c r="Z6" s="85" t="s">
        <v>143</v>
      </c>
      <c r="AA6" s="85" t="s">
        <v>144</v>
      </c>
      <c r="AB6" s="85" t="s">
        <v>145</v>
      </c>
      <c r="AD6" s="79"/>
      <c r="AE6" s="79"/>
      <c r="AF6" s="79"/>
      <c r="AG6" s="79"/>
      <c r="AH6" s="8"/>
      <c r="AI6" s="8"/>
    </row>
    <row r="7" spans="1:35" ht="12.75" customHeight="1">
      <c r="A7" s="564" t="s">
        <v>163</v>
      </c>
      <c r="B7" s="554" t="s">
        <v>319</v>
      </c>
      <c r="C7" s="555" t="s">
        <v>320</v>
      </c>
      <c r="D7" s="556"/>
      <c r="E7" s="556"/>
      <c r="F7" s="556"/>
      <c r="G7" s="556"/>
      <c r="H7" s="556"/>
      <c r="I7" s="556"/>
      <c r="J7" s="556"/>
      <c r="K7" s="556"/>
      <c r="L7" s="556"/>
      <c r="M7" s="557"/>
      <c r="N7" s="86"/>
      <c r="O7" s="516" t="s">
        <v>335</v>
      </c>
      <c r="P7" s="517"/>
      <c r="Q7" s="518"/>
      <c r="R7" s="87"/>
      <c r="S7" s="88"/>
      <c r="T7" s="315">
        <f>C36</f>
        <v>0</v>
      </c>
      <c r="U7" s="315">
        <f>D36</f>
        <v>0</v>
      </c>
      <c r="V7" s="315">
        <f>E36</f>
        <v>0</v>
      </c>
      <c r="W7" s="315">
        <f>G36</f>
        <v>0</v>
      </c>
      <c r="X7" s="315">
        <f>H36</f>
        <v>0</v>
      </c>
      <c r="Y7" s="315">
        <f>I36</f>
        <v>0</v>
      </c>
      <c r="Z7" s="315">
        <f>K36</f>
        <v>0</v>
      </c>
      <c r="AA7" s="315">
        <f>L36</f>
        <v>0</v>
      </c>
      <c r="AB7" s="315">
        <f>M36</f>
        <v>0</v>
      </c>
      <c r="AG7" s="8"/>
      <c r="AH7" s="8"/>
      <c r="AI7" s="8"/>
    </row>
    <row r="8" spans="1:35" ht="12.75" customHeight="1">
      <c r="A8" s="553"/>
      <c r="B8" s="554"/>
      <c r="C8" s="558" t="s">
        <v>314</v>
      </c>
      <c r="D8" s="546"/>
      <c r="E8" s="547"/>
      <c r="F8" s="89"/>
      <c r="G8" s="545" t="s">
        <v>315</v>
      </c>
      <c r="H8" s="546"/>
      <c r="I8" s="547"/>
      <c r="J8" s="90"/>
      <c r="K8" s="559" t="s">
        <v>316</v>
      </c>
      <c r="L8" s="560"/>
      <c r="M8" s="561"/>
      <c r="N8" s="91"/>
      <c r="O8" s="519"/>
      <c r="P8" s="520"/>
      <c r="Q8" s="521"/>
      <c r="R8" s="87"/>
      <c r="S8" s="88"/>
      <c r="T8" s="176">
        <f>IF(T4=0,0,T7/T4)</f>
        <v>0</v>
      </c>
      <c r="U8" s="176">
        <f>IF(T4=0,0,U7/T4)</f>
        <v>0</v>
      </c>
      <c r="V8" s="176">
        <f>IF(T4=0,0,V7/T4)</f>
        <v>0</v>
      </c>
      <c r="W8" s="176">
        <f>IF(W4=0,0,W7/W4)</f>
        <v>0</v>
      </c>
      <c r="X8" s="176">
        <f>IF(W4=0,0,X7/W4)</f>
        <v>0</v>
      </c>
      <c r="Y8" s="176">
        <f>IF(W4=0,0,Y7/W4)</f>
        <v>0</v>
      </c>
      <c r="Z8" s="176">
        <f>IF(Z4=0,0,Z7/Z4)</f>
        <v>0</v>
      </c>
      <c r="AA8" s="176">
        <f>IF(Z4=0,0,AA7/Z4)</f>
        <v>0</v>
      </c>
      <c r="AB8" s="176">
        <f>IF(Z4=0,0,AB7/Z4)</f>
        <v>0</v>
      </c>
      <c r="AG8" s="8"/>
      <c r="AH8" s="8"/>
      <c r="AI8" s="8"/>
    </row>
    <row r="9" spans="1:35">
      <c r="A9" s="553"/>
      <c r="B9" s="554"/>
      <c r="C9" s="93" t="s">
        <v>143</v>
      </c>
      <c r="D9" s="93" t="s">
        <v>144</v>
      </c>
      <c r="E9" s="93" t="s">
        <v>145</v>
      </c>
      <c r="F9" s="94"/>
      <c r="G9" s="93" t="s">
        <v>143</v>
      </c>
      <c r="H9" s="93" t="s">
        <v>144</v>
      </c>
      <c r="I9" s="93" t="s">
        <v>145</v>
      </c>
      <c r="J9" s="94"/>
      <c r="K9" s="93" t="s">
        <v>143</v>
      </c>
      <c r="L9" s="93" t="s">
        <v>144</v>
      </c>
      <c r="M9" s="93" t="s">
        <v>145</v>
      </c>
      <c r="N9" s="94"/>
      <c r="O9" s="95" t="s">
        <v>336</v>
      </c>
      <c r="P9" s="95" t="s">
        <v>337</v>
      </c>
      <c r="Q9" s="177" t="s">
        <v>338</v>
      </c>
      <c r="R9" s="96"/>
      <c r="S9" s="88"/>
      <c r="T9" s="97"/>
      <c r="U9" s="97"/>
      <c r="V9" s="97"/>
      <c r="W9" s="97"/>
      <c r="X9" s="97"/>
      <c r="Y9" s="97"/>
      <c r="Z9" s="97"/>
      <c r="AA9" s="97"/>
      <c r="AB9" s="97"/>
    </row>
    <row r="10" spans="1:35">
      <c r="A10" s="98"/>
      <c r="B10" s="99"/>
      <c r="C10" s="100"/>
      <c r="D10" s="101"/>
      <c r="E10" s="102"/>
      <c r="F10" s="103"/>
      <c r="G10" s="100"/>
      <c r="H10" s="101"/>
      <c r="I10" s="102"/>
      <c r="J10" s="103"/>
      <c r="K10" s="100"/>
      <c r="L10" s="101"/>
      <c r="M10" s="102"/>
      <c r="N10" s="103"/>
      <c r="O10" s="100"/>
      <c r="P10" s="101"/>
      <c r="Q10" s="104"/>
      <c r="S10" s="88"/>
      <c r="T10" s="97"/>
      <c r="U10" s="97"/>
      <c r="V10" s="97"/>
      <c r="W10" s="97"/>
      <c r="X10" s="97"/>
      <c r="Y10" s="97"/>
      <c r="Z10" s="97"/>
      <c r="AA10" s="97"/>
      <c r="AB10" s="97"/>
    </row>
    <row r="11" spans="1:35" s="88" customFormat="1" ht="15" customHeight="1">
      <c r="A11" s="105"/>
      <c r="B11" s="106"/>
      <c r="C11" s="107"/>
      <c r="D11" s="103"/>
      <c r="E11" s="108"/>
      <c r="F11" s="103"/>
      <c r="G11" s="107"/>
      <c r="H11" s="103"/>
      <c r="I11" s="108"/>
      <c r="J11" s="103"/>
      <c r="K11" s="107"/>
      <c r="L11" s="103"/>
      <c r="M11" s="108"/>
      <c r="N11" s="103"/>
      <c r="O11" s="109"/>
      <c r="P11" s="110"/>
      <c r="Q11" s="111"/>
      <c r="T11" s="97"/>
      <c r="U11" s="97"/>
      <c r="V11" s="97"/>
      <c r="W11" s="97"/>
      <c r="X11" s="97"/>
      <c r="Y11" s="97"/>
      <c r="Z11" s="97"/>
      <c r="AA11" s="97"/>
      <c r="AB11" s="97"/>
      <c r="AC11" s="7"/>
      <c r="AD11" s="7"/>
      <c r="AE11" s="7"/>
      <c r="AF11" s="7"/>
      <c r="AG11" s="7"/>
      <c r="AH11" s="7"/>
      <c r="AI11" s="7"/>
    </row>
    <row r="12" spans="1:35" s="88" customFormat="1" ht="18" customHeight="1">
      <c r="A12" s="549" t="str">
        <f>VLOOKUP('Hoja de trabajo'!$A$2,Hoja1!$B$1:$C$36,2,FALSE)</f>
        <v>U. de Guanajuato</v>
      </c>
      <c r="B12" s="543" t="str">
        <f>'Hoja de trabajo'!H49</f>
        <v>SUBSIDIOS FEDERALES PARA ORGANISMOS DESCENTRALIZADOS ESTATALES       U006</v>
      </c>
      <c r="C12" s="309">
        <v>0</v>
      </c>
      <c r="D12" s="310">
        <v>0</v>
      </c>
      <c r="E12" s="311">
        <v>0</v>
      </c>
      <c r="F12" s="112"/>
      <c r="G12" s="309">
        <v>0</v>
      </c>
      <c r="H12" s="310">
        <v>0</v>
      </c>
      <c r="I12" s="311">
        <v>0</v>
      </c>
      <c r="J12" s="112"/>
      <c r="K12" s="309">
        <v>0</v>
      </c>
      <c r="L12" s="310">
        <v>0</v>
      </c>
      <c r="M12" s="311">
        <v>0</v>
      </c>
      <c r="N12" s="110"/>
      <c r="O12" s="113">
        <f>C12+G12+K12+'Fracción III 1er 2025'!Q12</f>
        <v>0</v>
      </c>
      <c r="P12" s="114">
        <f>O12+D12+H12+L12</f>
        <v>0</v>
      </c>
      <c r="Q12" s="115">
        <f>P12+E12+I12+M12</f>
        <v>0</v>
      </c>
      <c r="R12" s="114"/>
      <c r="T12" s="97"/>
      <c r="U12" s="97"/>
      <c r="V12" s="97"/>
      <c r="W12" s="97"/>
      <c r="X12" s="97"/>
      <c r="Y12" s="97"/>
      <c r="Z12" s="97"/>
      <c r="AA12" s="97"/>
      <c r="AB12" s="97"/>
      <c r="AC12" s="7"/>
      <c r="AD12" s="7"/>
      <c r="AE12" s="7"/>
      <c r="AF12" s="7"/>
      <c r="AG12" s="7"/>
      <c r="AH12" s="7"/>
      <c r="AI12" s="7"/>
    </row>
    <row r="13" spans="1:35" s="88" customFormat="1" ht="18" customHeight="1">
      <c r="A13" s="550"/>
      <c r="B13" s="543"/>
      <c r="C13" s="116"/>
      <c r="D13" s="117"/>
      <c r="E13" s="118"/>
      <c r="F13" s="119"/>
      <c r="G13" s="116"/>
      <c r="H13" s="117"/>
      <c r="I13" s="118"/>
      <c r="J13" s="119"/>
      <c r="K13" s="116"/>
      <c r="L13" s="117"/>
      <c r="M13" s="118"/>
      <c r="N13" s="110"/>
      <c r="O13" s="113"/>
      <c r="P13" s="120"/>
      <c r="Q13" s="121"/>
      <c r="R13" s="114"/>
      <c r="T13" s="97"/>
      <c r="U13" s="97"/>
      <c r="V13" s="97"/>
      <c r="W13" s="97"/>
      <c r="X13" s="97"/>
      <c r="Y13" s="97"/>
      <c r="Z13" s="97"/>
      <c r="AA13" s="97"/>
      <c r="AB13" s="97"/>
      <c r="AC13" s="7"/>
      <c r="AD13" s="7"/>
      <c r="AE13" s="7"/>
      <c r="AF13" s="7"/>
      <c r="AG13" s="7"/>
      <c r="AH13" s="7"/>
      <c r="AI13" s="7"/>
    </row>
    <row r="14" spans="1:35" s="88" customFormat="1" ht="5.25" customHeight="1">
      <c r="A14" s="550"/>
      <c r="B14" s="122"/>
      <c r="C14" s="123"/>
      <c r="D14" s="124"/>
      <c r="E14" s="125"/>
      <c r="F14" s="103"/>
      <c r="G14" s="123"/>
      <c r="H14" s="124"/>
      <c r="I14" s="125"/>
      <c r="J14" s="103"/>
      <c r="K14" s="123"/>
      <c r="L14" s="124"/>
      <c r="M14" s="125"/>
      <c r="N14" s="110"/>
      <c r="O14" s="126"/>
      <c r="P14" s="127"/>
      <c r="Q14" s="128"/>
      <c r="T14" s="97"/>
      <c r="U14" s="97"/>
      <c r="V14" s="97"/>
      <c r="W14" s="97"/>
      <c r="X14" s="97"/>
      <c r="Y14" s="97"/>
      <c r="Z14" s="97"/>
      <c r="AA14" s="97"/>
      <c r="AB14" s="97"/>
      <c r="AC14" s="7"/>
      <c r="AD14" s="7"/>
      <c r="AE14" s="7"/>
      <c r="AF14" s="7"/>
      <c r="AG14" s="7"/>
      <c r="AH14" s="7"/>
      <c r="AI14" s="7"/>
    </row>
    <row r="15" spans="1:35" s="88" customFormat="1" ht="18.95" customHeight="1">
      <c r="A15" s="550"/>
      <c r="B15" s="122"/>
      <c r="C15" s="107"/>
      <c r="D15" s="103"/>
      <c r="E15" s="108"/>
      <c r="F15" s="103"/>
      <c r="G15" s="107"/>
      <c r="H15" s="103"/>
      <c r="I15" s="108"/>
      <c r="J15" s="103"/>
      <c r="K15" s="109"/>
      <c r="L15" s="110"/>
      <c r="M15" s="129"/>
      <c r="N15" s="110"/>
      <c r="O15" s="109"/>
      <c r="P15" s="110"/>
      <c r="Q15" s="111"/>
      <c r="T15" s="97"/>
      <c r="U15" s="130"/>
      <c r="V15" s="514" t="s">
        <v>324</v>
      </c>
      <c r="W15" s="514"/>
      <c r="Y15" s="130"/>
      <c r="Z15" s="514" t="s">
        <v>339</v>
      </c>
      <c r="AA15" s="514"/>
      <c r="AB15" s="97"/>
      <c r="AC15" s="7"/>
      <c r="AD15" s="7"/>
      <c r="AE15" s="7"/>
      <c r="AF15" s="7"/>
      <c r="AG15" s="7"/>
      <c r="AH15" s="7"/>
      <c r="AI15" s="7"/>
    </row>
    <row r="16" spans="1:35" s="88" customFormat="1" ht="18.95" customHeight="1">
      <c r="A16" s="550"/>
      <c r="B16" s="544" t="str">
        <f>'Hoja de trabajo'!H50</f>
        <v>PROGRAMA PARA EL DESARROLLO PROFESIONAL DOCENTE (PRODEP)                   S247</v>
      </c>
      <c r="C16" s="309">
        <v>0</v>
      </c>
      <c r="D16" s="310">
        <v>0</v>
      </c>
      <c r="E16" s="311">
        <v>0</v>
      </c>
      <c r="F16" s="112"/>
      <c r="G16" s="309">
        <v>0</v>
      </c>
      <c r="H16" s="310">
        <v>0</v>
      </c>
      <c r="I16" s="311">
        <v>0</v>
      </c>
      <c r="J16" s="103"/>
      <c r="K16" s="309">
        <v>0</v>
      </c>
      <c r="L16" s="310">
        <v>0</v>
      </c>
      <c r="M16" s="311">
        <v>0</v>
      </c>
      <c r="N16" s="110"/>
      <c r="O16" s="113">
        <f>'Fracción III 1er 2025'!Q16+C16+G16+K16</f>
        <v>0</v>
      </c>
      <c r="P16" s="120">
        <f>O16+D16+H16+L16</f>
        <v>0</v>
      </c>
      <c r="Q16" s="121">
        <f>P16+E16+I16+M16</f>
        <v>0</v>
      </c>
      <c r="R16" s="114"/>
      <c r="T16" s="97"/>
      <c r="U16" s="130"/>
      <c r="V16" s="515"/>
      <c r="W16" s="515"/>
      <c r="Y16" s="130"/>
      <c r="Z16" s="515"/>
      <c r="AA16" s="515"/>
      <c r="AB16" s="97"/>
      <c r="AC16" s="7"/>
      <c r="AD16" s="7"/>
      <c r="AE16" s="7"/>
      <c r="AF16" s="7"/>
      <c r="AG16" s="7"/>
      <c r="AH16" s="7"/>
      <c r="AI16" s="7"/>
    </row>
    <row r="17" spans="1:35" s="88" customFormat="1" ht="18.95" customHeight="1">
      <c r="A17" s="550"/>
      <c r="B17" s="544"/>
      <c r="C17" s="107"/>
      <c r="D17" s="103"/>
      <c r="E17" s="108"/>
      <c r="F17" s="103"/>
      <c r="G17" s="107"/>
      <c r="H17" s="103"/>
      <c r="I17" s="108"/>
      <c r="J17" s="103"/>
      <c r="K17" s="113"/>
      <c r="L17" s="110"/>
      <c r="M17" s="129"/>
      <c r="N17" s="110"/>
      <c r="O17" s="109"/>
      <c r="P17" s="110"/>
      <c r="Q17" s="111"/>
      <c r="T17" s="97"/>
      <c r="U17" s="130"/>
      <c r="V17" s="131" t="s">
        <v>325</v>
      </c>
      <c r="W17" s="132"/>
      <c r="Y17" s="130"/>
      <c r="Z17" s="131" t="s">
        <v>325</v>
      </c>
      <c r="AA17" s="132"/>
      <c r="AB17" s="97"/>
      <c r="AC17" s="7"/>
      <c r="AE17" s="7"/>
      <c r="AF17" s="7"/>
      <c r="AG17" s="7"/>
      <c r="AH17" s="7"/>
      <c r="AI17" s="7"/>
    </row>
    <row r="18" spans="1:35" s="88" customFormat="1" ht="18.95" customHeight="1">
      <c r="A18" s="550"/>
      <c r="B18" s="133"/>
      <c r="C18" s="107"/>
      <c r="D18" s="103"/>
      <c r="E18" s="108"/>
      <c r="F18" s="103"/>
      <c r="G18" s="107"/>
      <c r="H18" s="103"/>
      <c r="I18" s="108"/>
      <c r="J18" s="103"/>
      <c r="K18" s="113"/>
      <c r="L18" s="110"/>
      <c r="M18" s="129"/>
      <c r="N18" s="110"/>
      <c r="O18" s="109"/>
      <c r="P18" s="110"/>
      <c r="Q18" s="111"/>
      <c r="T18" s="97"/>
      <c r="U18" s="130"/>
      <c r="V18" s="134"/>
      <c r="W18" s="135"/>
      <c r="Y18" s="130"/>
      <c r="Z18" s="134"/>
      <c r="AA18" s="135"/>
      <c r="AB18" s="97"/>
      <c r="AC18" s="7"/>
      <c r="AE18" s="7"/>
      <c r="AF18" s="7"/>
      <c r="AG18" s="7"/>
      <c r="AH18" s="7"/>
      <c r="AI18" s="7"/>
    </row>
    <row r="19" spans="1:35" s="88" customFormat="1" ht="18.95" customHeight="1">
      <c r="A19" s="550"/>
      <c r="B19" s="562" t="str">
        <f>'Hoja de trabajo'!H51</f>
        <v>EXTRAORDINARIO       U006</v>
      </c>
      <c r="C19" s="309">
        <v>0</v>
      </c>
      <c r="D19" s="310">
        <v>0</v>
      </c>
      <c r="E19" s="311">
        <v>0</v>
      </c>
      <c r="F19" s="112"/>
      <c r="G19" s="309">
        <v>0</v>
      </c>
      <c r="H19" s="310">
        <v>0</v>
      </c>
      <c r="I19" s="311">
        <v>0</v>
      </c>
      <c r="J19" s="103"/>
      <c r="K19" s="309">
        <v>0</v>
      </c>
      <c r="L19" s="310">
        <v>0</v>
      </c>
      <c r="M19" s="311">
        <v>0</v>
      </c>
      <c r="N19" s="110"/>
      <c r="O19" s="113">
        <f>'Fracción III 1er 2025'!Q19+C19+G19+K19</f>
        <v>0</v>
      </c>
      <c r="P19" s="120">
        <f>O19+D19+H19+L19</f>
        <v>0</v>
      </c>
      <c r="Q19" s="121">
        <f>P19+E19+I19+M19</f>
        <v>0</v>
      </c>
      <c r="R19" s="114"/>
      <c r="T19" s="97"/>
      <c r="U19" s="136" t="s">
        <v>327</v>
      </c>
      <c r="V19" s="137" t="s">
        <v>328</v>
      </c>
      <c r="W19" s="138">
        <f>'Fracción I 2025'!L38</f>
        <v>0</v>
      </c>
      <c r="Y19" s="136" t="s">
        <v>327</v>
      </c>
      <c r="Z19" s="137" t="s">
        <v>328</v>
      </c>
      <c r="AA19" s="138">
        <f>W19+'Fracción III 1er 2025'!W19</f>
        <v>0</v>
      </c>
      <c r="AB19" s="97"/>
      <c r="AC19" s="7"/>
      <c r="AE19" s="7"/>
      <c r="AF19" s="7"/>
      <c r="AG19" s="7"/>
      <c r="AH19" s="7"/>
      <c r="AI19" s="7"/>
    </row>
    <row r="20" spans="1:35" s="88" customFormat="1" ht="18.95" customHeight="1">
      <c r="A20" s="550"/>
      <c r="B20" s="562"/>
      <c r="C20" s="107"/>
      <c r="D20" s="103"/>
      <c r="E20" s="108"/>
      <c r="F20" s="103"/>
      <c r="G20" s="107"/>
      <c r="H20" s="103"/>
      <c r="I20" s="108"/>
      <c r="J20" s="103"/>
      <c r="K20" s="109"/>
      <c r="L20" s="110"/>
      <c r="M20" s="129"/>
      <c r="N20" s="110"/>
      <c r="O20" s="109"/>
      <c r="P20" s="110"/>
      <c r="Q20" s="111"/>
      <c r="T20" s="97"/>
      <c r="U20" s="130"/>
      <c r="V20" s="137"/>
      <c r="W20" s="135"/>
      <c r="Y20" s="130"/>
      <c r="Z20" s="137"/>
      <c r="AA20" s="135"/>
      <c r="AB20" s="97"/>
      <c r="AC20" s="7"/>
      <c r="AF20" s="7"/>
      <c r="AG20" s="7"/>
      <c r="AH20" s="7"/>
      <c r="AI20" s="7"/>
    </row>
    <row r="21" spans="1:35" s="88" customFormat="1" ht="18.95" customHeight="1">
      <c r="A21" s="550"/>
      <c r="B21" s="139"/>
      <c r="C21" s="107"/>
      <c r="D21" s="103"/>
      <c r="E21" s="108"/>
      <c r="F21" s="103"/>
      <c r="G21" s="107"/>
      <c r="H21" s="103"/>
      <c r="I21" s="108"/>
      <c r="J21" s="103"/>
      <c r="K21" s="109"/>
      <c r="L21" s="110"/>
      <c r="M21" s="129"/>
      <c r="N21" s="110"/>
      <c r="O21" s="109"/>
      <c r="P21" s="110"/>
      <c r="Q21" s="111"/>
      <c r="T21" s="97"/>
      <c r="U21" s="130" t="s">
        <v>329</v>
      </c>
      <c r="V21" s="137" t="s">
        <v>330</v>
      </c>
      <c r="W21" s="138" t="e">
        <f>#REF!</f>
        <v>#REF!</v>
      </c>
      <c r="Y21" s="130" t="s">
        <v>329</v>
      </c>
      <c r="Z21" s="137" t="s">
        <v>330</v>
      </c>
      <c r="AA21" s="138" t="e">
        <f>W21+'Fracción III 1er 2025'!W21</f>
        <v>#REF!</v>
      </c>
      <c r="AB21" s="97"/>
      <c r="AC21" s="7"/>
      <c r="AD21" s="7"/>
      <c r="AG21" s="7"/>
      <c r="AH21" s="7"/>
      <c r="AI21" s="7"/>
    </row>
    <row r="22" spans="1:35" s="88" customFormat="1" ht="18.95" customHeight="1">
      <c r="A22" s="550"/>
      <c r="B22" s="543" t="str">
        <f>'Hoja de trabajo'!H52</f>
        <v>AAA</v>
      </c>
      <c r="C22" s="309">
        <v>0</v>
      </c>
      <c r="D22" s="310">
        <v>0</v>
      </c>
      <c r="E22" s="311">
        <v>0</v>
      </c>
      <c r="F22" s="112"/>
      <c r="G22" s="309">
        <v>0</v>
      </c>
      <c r="H22" s="310">
        <v>0</v>
      </c>
      <c r="I22" s="311">
        <v>0</v>
      </c>
      <c r="J22" s="103"/>
      <c r="K22" s="309">
        <v>0</v>
      </c>
      <c r="L22" s="310">
        <v>0</v>
      </c>
      <c r="M22" s="311">
        <v>0</v>
      </c>
      <c r="N22" s="110"/>
      <c r="O22" s="113">
        <f>'Fracción III 1er 2025'!Q22+C22+G22+K22</f>
        <v>0</v>
      </c>
      <c r="P22" s="120">
        <f>O22+D22+H22+L22</f>
        <v>0</v>
      </c>
      <c r="Q22" s="121">
        <f>P22+E22+I22+M22</f>
        <v>0</v>
      </c>
      <c r="R22" s="114"/>
      <c r="T22" s="97"/>
      <c r="U22" s="130"/>
      <c r="V22" s="137"/>
      <c r="W22" s="138"/>
      <c r="X22" s="7"/>
      <c r="Y22" s="130"/>
      <c r="Z22" s="137"/>
      <c r="AA22" s="138"/>
      <c r="AB22" s="97"/>
      <c r="AC22" s="7"/>
      <c r="AD22" s="7"/>
      <c r="AG22" s="7"/>
      <c r="AH22" s="7"/>
      <c r="AI22" s="7"/>
    </row>
    <row r="23" spans="1:35" s="88" customFormat="1" ht="18.95" customHeight="1">
      <c r="A23" s="550"/>
      <c r="B23" s="543"/>
      <c r="C23" s="107"/>
      <c r="D23" s="103"/>
      <c r="E23" s="108"/>
      <c r="F23" s="103"/>
      <c r="G23" s="107"/>
      <c r="H23" s="103"/>
      <c r="I23" s="108"/>
      <c r="J23" s="103"/>
      <c r="K23" s="109"/>
      <c r="L23" s="110"/>
      <c r="M23" s="129"/>
      <c r="N23" s="110"/>
      <c r="O23" s="109"/>
      <c r="P23" s="110"/>
      <c r="Q23" s="111"/>
      <c r="T23" s="97"/>
      <c r="U23" s="130" t="s">
        <v>329</v>
      </c>
      <c r="V23" s="137" t="s">
        <v>331</v>
      </c>
      <c r="W23" s="138">
        <f>Q40</f>
        <v>0</v>
      </c>
      <c r="X23" s="7"/>
      <c r="Y23" s="130" t="s">
        <v>329</v>
      </c>
      <c r="Z23" s="137" t="s">
        <v>331</v>
      </c>
      <c r="AA23" s="138">
        <f>W23+'Fracción III 1er 2025'!W23</f>
        <v>0</v>
      </c>
      <c r="AB23" s="97"/>
      <c r="AC23" s="7"/>
      <c r="AD23" s="7"/>
      <c r="AG23" s="7"/>
      <c r="AH23" s="7"/>
      <c r="AI23" s="7"/>
    </row>
    <row r="24" spans="1:35" s="88" customFormat="1" ht="18.95" customHeight="1">
      <c r="A24" s="550"/>
      <c r="B24" s="139"/>
      <c r="C24" s="107"/>
      <c r="D24" s="103"/>
      <c r="E24" s="108"/>
      <c r="F24" s="103"/>
      <c r="G24" s="107"/>
      <c r="H24" s="103"/>
      <c r="I24" s="108"/>
      <c r="J24" s="103"/>
      <c r="K24" s="109"/>
      <c r="L24" s="110"/>
      <c r="M24" s="129"/>
      <c r="N24" s="110"/>
      <c r="O24" s="109"/>
      <c r="P24" s="110"/>
      <c r="Q24" s="111"/>
      <c r="T24" s="97"/>
      <c r="U24" s="136"/>
      <c r="V24" s="134"/>
      <c r="W24" s="138"/>
      <c r="X24" s="7"/>
      <c r="Y24" s="136"/>
      <c r="Z24" s="134"/>
      <c r="AA24" s="138"/>
      <c r="AB24" s="97"/>
      <c r="AC24" s="7"/>
      <c r="AD24" s="7"/>
      <c r="AE24" s="7"/>
      <c r="AG24" s="7"/>
      <c r="AH24" s="7"/>
      <c r="AI24" s="7"/>
    </row>
    <row r="25" spans="1:35" s="88" customFormat="1" ht="18.95" customHeight="1" thickBot="1">
      <c r="A25" s="550"/>
      <c r="B25" s="562" t="str">
        <f>'Hoja de trabajo'!H53</f>
        <v>BBB</v>
      </c>
      <c r="C25" s="309">
        <v>0</v>
      </c>
      <c r="D25" s="310">
        <v>0</v>
      </c>
      <c r="E25" s="311">
        <v>0</v>
      </c>
      <c r="F25" s="112"/>
      <c r="G25" s="309">
        <v>0</v>
      </c>
      <c r="H25" s="310">
        <v>0</v>
      </c>
      <c r="I25" s="311">
        <v>0</v>
      </c>
      <c r="J25" s="103"/>
      <c r="K25" s="309">
        <v>0</v>
      </c>
      <c r="L25" s="310">
        <v>0</v>
      </c>
      <c r="M25" s="311">
        <v>0</v>
      </c>
      <c r="N25" s="110"/>
      <c r="O25" s="113">
        <f>'Fracción III 1er 2025'!Q25+C25+G25+K25</f>
        <v>0</v>
      </c>
      <c r="P25" s="120">
        <f>O25+D25+H25+L25</f>
        <v>0</v>
      </c>
      <c r="Q25" s="121">
        <f>P25+E25+I25+M25</f>
        <v>0</v>
      </c>
      <c r="R25" s="114"/>
      <c r="T25" s="97"/>
      <c r="U25" s="140" t="s">
        <v>332</v>
      </c>
      <c r="V25" s="134"/>
      <c r="W25" s="141" t="e">
        <f>W19-(W21+W23)</f>
        <v>#REF!</v>
      </c>
      <c r="X25" s="7"/>
      <c r="Y25" s="140" t="s">
        <v>332</v>
      </c>
      <c r="Z25" s="134"/>
      <c r="AA25" s="141" t="e">
        <f>AA19-(AA21+AA23)</f>
        <v>#REF!</v>
      </c>
      <c r="AB25" s="97"/>
      <c r="AD25" s="7"/>
      <c r="AE25" s="7"/>
      <c r="AF25" s="7"/>
      <c r="AG25" s="7"/>
      <c r="AH25" s="7"/>
      <c r="AI25" s="7"/>
    </row>
    <row r="26" spans="1:35" s="88" customFormat="1" ht="18.95" customHeight="1" thickTop="1">
      <c r="A26" s="550"/>
      <c r="B26" s="562"/>
      <c r="C26" s="107"/>
      <c r="D26" s="103"/>
      <c r="E26" s="108"/>
      <c r="F26" s="103"/>
      <c r="G26" s="107"/>
      <c r="H26" s="103"/>
      <c r="I26" s="108"/>
      <c r="J26" s="103"/>
      <c r="K26" s="109"/>
      <c r="L26" s="110"/>
      <c r="M26" s="129"/>
      <c r="N26" s="110"/>
      <c r="O26" s="109"/>
      <c r="P26" s="110"/>
      <c r="Q26" s="111"/>
      <c r="T26" s="97"/>
      <c r="U26" s="142"/>
      <c r="V26" s="143"/>
      <c r="W26" s="178"/>
      <c r="X26" s="7"/>
      <c r="Y26" s="142"/>
      <c r="Z26" s="143"/>
      <c r="AA26" s="178"/>
      <c r="AB26" s="97"/>
      <c r="AD26" s="7"/>
      <c r="AE26" s="7"/>
      <c r="AF26" s="7"/>
      <c r="AG26" s="7"/>
      <c r="AH26" s="7"/>
      <c r="AI26" s="7"/>
    </row>
    <row r="27" spans="1:35" s="88" customFormat="1" ht="18.95" customHeight="1">
      <c r="A27" s="550"/>
      <c r="B27" s="139"/>
      <c r="C27" s="107"/>
      <c r="D27" s="103"/>
      <c r="E27" s="108"/>
      <c r="F27" s="103"/>
      <c r="G27" s="107"/>
      <c r="H27" s="103"/>
      <c r="I27" s="108"/>
      <c r="J27" s="103"/>
      <c r="K27" s="109"/>
      <c r="L27" s="110"/>
      <c r="M27" s="129"/>
      <c r="N27" s="110"/>
      <c r="O27" s="109"/>
      <c r="P27" s="110"/>
      <c r="Q27" s="111"/>
      <c r="T27" s="97"/>
      <c r="U27" s="97"/>
      <c r="V27" s="97"/>
      <c r="W27" s="97"/>
      <c r="X27" s="97"/>
      <c r="Y27" s="97"/>
      <c r="Z27" s="97"/>
      <c r="AA27" s="97"/>
      <c r="AB27" s="97"/>
      <c r="AC27" s="7"/>
      <c r="AD27" s="7"/>
      <c r="AE27" s="7"/>
      <c r="AF27" s="7"/>
      <c r="AG27" s="7"/>
      <c r="AH27" s="7"/>
      <c r="AI27" s="7"/>
    </row>
    <row r="28" spans="1:35" s="88" customFormat="1" ht="18.95" customHeight="1">
      <c r="A28" s="550"/>
      <c r="B28" s="543" t="str">
        <f>'Hoja de trabajo'!H54</f>
        <v>CCC</v>
      </c>
      <c r="C28" s="309">
        <v>0</v>
      </c>
      <c r="D28" s="310">
        <v>0</v>
      </c>
      <c r="E28" s="311">
        <v>0</v>
      </c>
      <c r="F28" s="112"/>
      <c r="G28" s="309">
        <v>0</v>
      </c>
      <c r="H28" s="310">
        <v>0</v>
      </c>
      <c r="I28" s="311">
        <v>0</v>
      </c>
      <c r="J28" s="103"/>
      <c r="K28" s="309">
        <v>0</v>
      </c>
      <c r="L28" s="310">
        <v>0</v>
      </c>
      <c r="M28" s="311">
        <v>0</v>
      </c>
      <c r="N28" s="110"/>
      <c r="O28" s="113">
        <f>'Fracción III 1er 2025'!Q28+C28+G28+K28</f>
        <v>0</v>
      </c>
      <c r="P28" s="120">
        <f>O28+D28+H28+L28</f>
        <v>0</v>
      </c>
      <c r="Q28" s="121">
        <f>P28+E28+I28+M28</f>
        <v>0</v>
      </c>
      <c r="R28" s="114"/>
      <c r="S28" s="7"/>
      <c r="T28" s="97"/>
      <c r="U28" s="97"/>
      <c r="V28" s="97"/>
      <c r="W28" s="97"/>
      <c r="X28" s="97"/>
      <c r="Y28" s="97"/>
      <c r="Z28" s="97"/>
      <c r="AA28" s="97"/>
      <c r="AB28" s="97"/>
      <c r="AC28" s="7"/>
      <c r="AD28" s="7"/>
      <c r="AE28" s="7"/>
      <c r="AF28" s="7"/>
      <c r="AG28" s="7"/>
      <c r="AH28" s="7"/>
      <c r="AI28" s="7"/>
    </row>
    <row r="29" spans="1:35" s="88" customFormat="1" ht="18.95" customHeight="1">
      <c r="A29" s="550"/>
      <c r="B29" s="543"/>
      <c r="C29" s="107"/>
      <c r="D29" s="103"/>
      <c r="E29" s="108"/>
      <c r="F29" s="103"/>
      <c r="G29" s="107"/>
      <c r="H29" s="103"/>
      <c r="I29" s="108"/>
      <c r="J29" s="103"/>
      <c r="K29" s="109"/>
      <c r="L29" s="110"/>
      <c r="M29" s="129"/>
      <c r="N29" s="110"/>
      <c r="O29" s="109"/>
      <c r="P29" s="110"/>
      <c r="Q29" s="111"/>
      <c r="S29" s="7"/>
      <c r="T29" s="97"/>
      <c r="U29" s="97"/>
      <c r="V29" s="97"/>
      <c r="W29" s="97"/>
      <c r="X29" s="97"/>
      <c r="Y29" s="97"/>
      <c r="Z29" s="97"/>
      <c r="AA29" s="97"/>
      <c r="AB29" s="97"/>
      <c r="AC29" s="7"/>
      <c r="AD29" s="7"/>
      <c r="AE29" s="7"/>
      <c r="AF29" s="7"/>
      <c r="AG29" s="7"/>
      <c r="AH29" s="7"/>
      <c r="AI29" s="7"/>
    </row>
    <row r="30" spans="1:35" s="88" customFormat="1" ht="18.95" customHeight="1">
      <c r="A30" s="550"/>
      <c r="B30" s="145"/>
      <c r="C30" s="107"/>
      <c r="D30" s="103"/>
      <c r="E30" s="108"/>
      <c r="F30" s="103"/>
      <c r="G30" s="107"/>
      <c r="H30" s="103"/>
      <c r="I30" s="108"/>
      <c r="J30" s="103"/>
      <c r="K30" s="109"/>
      <c r="L30" s="110"/>
      <c r="M30" s="129"/>
      <c r="N30" s="110"/>
      <c r="O30" s="109"/>
      <c r="P30" s="110"/>
      <c r="Q30" s="111"/>
      <c r="S30" s="7"/>
      <c r="T30" s="97"/>
      <c r="U30" s="97"/>
      <c r="V30" s="97"/>
      <c r="W30" s="97"/>
      <c r="X30" s="97"/>
      <c r="Y30" s="97"/>
      <c r="Z30" s="97"/>
      <c r="AA30" s="97"/>
      <c r="AB30" s="97"/>
      <c r="AC30" s="7"/>
      <c r="AD30" s="7"/>
      <c r="AE30" s="7"/>
      <c r="AF30" s="7"/>
      <c r="AG30" s="7"/>
      <c r="AH30" s="7"/>
      <c r="AI30" s="7"/>
    </row>
    <row r="31" spans="1:35" s="88" customFormat="1" ht="18.95" customHeight="1">
      <c r="A31" s="550"/>
      <c r="B31" s="543" t="str">
        <f>'Hoja de trabajo'!H55</f>
        <v>DDD</v>
      </c>
      <c r="C31" s="309">
        <v>0</v>
      </c>
      <c r="D31" s="310">
        <v>0</v>
      </c>
      <c r="E31" s="311">
        <v>0</v>
      </c>
      <c r="F31" s="112"/>
      <c r="G31" s="309">
        <v>0</v>
      </c>
      <c r="H31" s="310">
        <v>0</v>
      </c>
      <c r="I31" s="311">
        <v>0</v>
      </c>
      <c r="J31" s="103"/>
      <c r="K31" s="309">
        <v>0</v>
      </c>
      <c r="L31" s="310">
        <v>0</v>
      </c>
      <c r="M31" s="311">
        <v>0</v>
      </c>
      <c r="N31" s="110"/>
      <c r="O31" s="113">
        <f>'Fracción III 1er 2025'!Q31+C31+G31+K31</f>
        <v>0</v>
      </c>
      <c r="P31" s="120">
        <f>O31+D31+H31+L31</f>
        <v>0</v>
      </c>
      <c r="Q31" s="121">
        <f>P31+E31+I31+M31</f>
        <v>0</v>
      </c>
      <c r="R31" s="114"/>
      <c r="S31" s="7"/>
      <c r="T31" s="97"/>
      <c r="U31" s="97"/>
      <c r="V31" s="97"/>
      <c r="W31" s="97"/>
      <c r="X31" s="97"/>
      <c r="Y31" s="97"/>
      <c r="Z31" s="97"/>
      <c r="AA31" s="97"/>
      <c r="AB31" s="97"/>
      <c r="AC31" s="7"/>
      <c r="AD31" s="7"/>
      <c r="AE31" s="7"/>
      <c r="AF31" s="7"/>
      <c r="AG31" s="7"/>
      <c r="AH31" s="7"/>
      <c r="AI31" s="7"/>
    </row>
    <row r="32" spans="1:35" s="88" customFormat="1" ht="18.95" customHeight="1">
      <c r="A32" s="550"/>
      <c r="B32" s="543"/>
      <c r="C32" s="107"/>
      <c r="D32" s="103"/>
      <c r="E32" s="108"/>
      <c r="F32" s="103"/>
      <c r="G32" s="107"/>
      <c r="H32" s="103"/>
      <c r="I32" s="108"/>
      <c r="J32" s="103"/>
      <c r="K32" s="109"/>
      <c r="L32" s="110"/>
      <c r="M32" s="129"/>
      <c r="N32" s="110"/>
      <c r="O32" s="109"/>
      <c r="P32" s="110"/>
      <c r="Q32" s="111"/>
      <c r="S32" s="7"/>
      <c r="T32" s="7"/>
      <c r="AC32" s="7"/>
      <c r="AD32" s="7"/>
      <c r="AE32" s="7"/>
      <c r="AF32" s="7"/>
      <c r="AG32" s="7"/>
      <c r="AH32" s="7"/>
      <c r="AI32" s="7"/>
    </row>
    <row r="33" spans="1:35" s="88" customFormat="1" ht="18.95" customHeight="1" thickBot="1">
      <c r="A33" s="551"/>
      <c r="B33" s="146"/>
      <c r="C33" s="147"/>
      <c r="D33" s="148"/>
      <c r="E33" s="149"/>
      <c r="F33" s="148"/>
      <c r="G33" s="147"/>
      <c r="H33" s="148"/>
      <c r="I33" s="149"/>
      <c r="J33" s="148"/>
      <c r="K33" s="150"/>
      <c r="L33" s="151"/>
      <c r="M33" s="152"/>
      <c r="N33" s="151"/>
      <c r="O33" s="150"/>
      <c r="P33" s="151"/>
      <c r="Q33" s="153"/>
      <c r="S33" s="7"/>
      <c r="AC33" s="7"/>
      <c r="AD33" s="7"/>
      <c r="AE33" s="7"/>
      <c r="AF33" s="7"/>
      <c r="AG33" s="7"/>
      <c r="AH33" s="7"/>
      <c r="AI33" s="7"/>
    </row>
    <row r="34" spans="1:35" s="88" customFormat="1">
      <c r="A34" s="154"/>
      <c r="B34" s="103"/>
      <c r="C34" s="103"/>
      <c r="D34" s="103"/>
      <c r="E34" s="103"/>
      <c r="F34" s="103"/>
      <c r="G34" s="103"/>
      <c r="H34" s="103"/>
      <c r="I34" s="103"/>
      <c r="J34" s="103"/>
      <c r="K34" s="110"/>
      <c r="L34" s="110"/>
      <c r="M34" s="110"/>
      <c r="N34" s="110"/>
      <c r="O34" s="110"/>
      <c r="P34" s="110"/>
      <c r="Q34" s="155"/>
      <c r="S34" s="7"/>
      <c r="AC34" s="7"/>
      <c r="AD34" s="7"/>
      <c r="AE34" s="7"/>
      <c r="AF34" s="7"/>
      <c r="AG34" s="7"/>
      <c r="AH34" s="7"/>
      <c r="AI34" s="7"/>
    </row>
    <row r="35" spans="1:35" s="88" customFormat="1">
      <c r="A35" s="156"/>
      <c r="B35" s="103"/>
      <c r="C35" s="103"/>
      <c r="D35" s="103"/>
      <c r="E35" s="103"/>
      <c r="F35" s="103"/>
      <c r="G35" s="103"/>
      <c r="H35" s="103"/>
      <c r="I35" s="103"/>
      <c r="J35" s="103"/>
      <c r="K35" s="110"/>
      <c r="L35" s="110"/>
      <c r="M35" s="110"/>
      <c r="N35" s="110"/>
      <c r="O35" s="110"/>
      <c r="P35" s="110"/>
      <c r="Q35" s="111"/>
      <c r="S35" s="7"/>
      <c r="AC35" s="7"/>
      <c r="AD35" s="7"/>
      <c r="AE35" s="7"/>
      <c r="AF35" s="7"/>
      <c r="AG35" s="7"/>
      <c r="AH35" s="7"/>
      <c r="AI35" s="7"/>
    </row>
    <row r="36" spans="1:35" s="88" customFormat="1" ht="15.75" thickBot="1">
      <c r="A36" s="157"/>
      <c r="B36" s="158" t="s">
        <v>153</v>
      </c>
      <c r="C36" s="159">
        <f>C12+C16+C19+C22+C25+C28+C31</f>
        <v>0</v>
      </c>
      <c r="D36" s="159">
        <f>D12+D16+D19+D22+D25+D28+D31</f>
        <v>0</v>
      </c>
      <c r="E36" s="159">
        <f>E12+E16+E19+E22+E25+E28+E31</f>
        <v>0</v>
      </c>
      <c r="F36" s="158"/>
      <c r="G36" s="159">
        <f>G12+G16+G19+G22+G25+G28+G31</f>
        <v>0</v>
      </c>
      <c r="H36" s="159">
        <f>H12+H16+H19+H22+H25+H28+H31</f>
        <v>0</v>
      </c>
      <c r="I36" s="159">
        <f>I12+I16+I19+I22+I25+I28+I31</f>
        <v>0</v>
      </c>
      <c r="J36" s="158"/>
      <c r="K36" s="159">
        <f>K12+K16+K19+K22+K25+K28+K31</f>
        <v>0</v>
      </c>
      <c r="L36" s="159">
        <f>L12+L16+L19+L22+L25+L28+L31</f>
        <v>0</v>
      </c>
      <c r="M36" s="159">
        <f>M12+M16+M19+M22+M25+M28+M31</f>
        <v>0</v>
      </c>
      <c r="N36" s="160"/>
      <c r="O36" s="159">
        <f>O12+O16+O19+O22+O25+O28+O31</f>
        <v>0</v>
      </c>
      <c r="P36" s="159">
        <f>P12+P16+P19+P22+P25+P28+P31</f>
        <v>0</v>
      </c>
      <c r="Q36" s="161">
        <f>Q12+Q16+Q19+Q22+Q25+Q28+Q31</f>
        <v>0</v>
      </c>
      <c r="R36" s="162"/>
      <c r="S36" s="163"/>
      <c r="AC36" s="7"/>
      <c r="AD36" s="7"/>
      <c r="AE36" s="7"/>
      <c r="AF36" s="7"/>
      <c r="AG36" s="7"/>
      <c r="AH36" s="7"/>
      <c r="AI36" s="7"/>
    </row>
    <row r="37" spans="1:35" s="88" customFormat="1" ht="15.75" thickTop="1">
      <c r="A37" s="164"/>
      <c r="Q37" s="165"/>
      <c r="S37" s="7"/>
      <c r="AC37" s="7"/>
      <c r="AD37" s="7"/>
      <c r="AE37" s="7"/>
      <c r="AF37" s="7"/>
      <c r="AG37" s="7"/>
      <c r="AH37" s="7"/>
      <c r="AI37" s="7"/>
    </row>
    <row r="38" spans="1:35" s="88" customFormat="1">
      <c r="A38" s="157"/>
      <c r="B38" s="158" t="s">
        <v>154</v>
      </c>
      <c r="C38" s="166">
        <f>C36</f>
        <v>0</v>
      </c>
      <c r="D38" s="166">
        <f>D36+C38</f>
        <v>0</v>
      </c>
      <c r="E38" s="166">
        <f>E36+D38</f>
        <v>0</v>
      </c>
      <c r="F38" s="158"/>
      <c r="G38" s="166">
        <f>G36+E38</f>
        <v>0</v>
      </c>
      <c r="H38" s="166">
        <f>H36+G38</f>
        <v>0</v>
      </c>
      <c r="I38" s="166">
        <f>I36+H38</f>
        <v>0</v>
      </c>
      <c r="J38" s="158"/>
      <c r="K38" s="166">
        <f>K36+I38</f>
        <v>0</v>
      </c>
      <c r="L38" s="166">
        <f>L36+K38</f>
        <v>0</v>
      </c>
      <c r="M38" s="166">
        <f>M36+L38</f>
        <v>0</v>
      </c>
      <c r="N38" s="160"/>
      <c r="O38" s="166">
        <f>C36+G36+K36</f>
        <v>0</v>
      </c>
      <c r="P38" s="166">
        <f>D36+H36+L36+O38</f>
        <v>0</v>
      </c>
      <c r="Q38" s="167">
        <f>E36+I36+M36+P38</f>
        <v>0</v>
      </c>
      <c r="R38" s="162"/>
      <c r="S38" s="7"/>
      <c r="AC38" s="63"/>
      <c r="AD38" s="7"/>
      <c r="AE38" s="7"/>
      <c r="AF38" s="7"/>
      <c r="AG38" s="7"/>
      <c r="AH38" s="7"/>
      <c r="AI38" s="7"/>
    </row>
    <row r="39" spans="1:35" s="88" customForma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0"/>
      <c r="O39" s="158"/>
      <c r="P39" s="158"/>
      <c r="Q39" s="168"/>
      <c r="R39" s="169"/>
      <c r="S39" s="7"/>
      <c r="T39" s="7"/>
      <c r="AB39" s="7"/>
      <c r="AC39" s="7"/>
      <c r="AD39" s="7"/>
      <c r="AE39" s="7"/>
      <c r="AF39" s="7"/>
      <c r="AG39" s="7"/>
      <c r="AH39" s="7"/>
      <c r="AI39" s="7"/>
    </row>
    <row r="40" spans="1:35" s="88" customFormat="1">
      <c r="A40" s="170"/>
      <c r="B40" s="158" t="s">
        <v>155</v>
      </c>
      <c r="C40" s="171"/>
      <c r="D40" s="172"/>
      <c r="E40" s="172">
        <f>C36+D36+E36</f>
        <v>0</v>
      </c>
      <c r="F40" s="171"/>
      <c r="G40" s="171"/>
      <c r="H40" s="172"/>
      <c r="I40" s="172">
        <f>G36+H36+I36</f>
        <v>0</v>
      </c>
      <c r="J40" s="171"/>
      <c r="K40" s="171"/>
      <c r="L40" s="172"/>
      <c r="M40" s="172">
        <f>K36+L36+M36</f>
        <v>0</v>
      </c>
      <c r="N40" s="171"/>
      <c r="O40" s="171"/>
      <c r="P40" s="172"/>
      <c r="Q40" s="173">
        <f>E40+I40+M40</f>
        <v>0</v>
      </c>
      <c r="R40" s="174"/>
      <c r="S40" s="7"/>
      <c r="T40" s="7"/>
      <c r="AB40" s="7"/>
      <c r="AC40" s="7"/>
      <c r="AD40" s="7"/>
      <c r="AE40" s="7"/>
      <c r="AF40" s="7"/>
      <c r="AG40" s="7"/>
      <c r="AH40" s="7"/>
      <c r="AI40" s="7"/>
    </row>
    <row r="41" spans="1:35" s="88" customFormat="1">
      <c r="A41" s="156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75"/>
      <c r="R41" s="7"/>
      <c r="S41" s="7"/>
      <c r="T41" s="7"/>
      <c r="AB41" s="7"/>
      <c r="AC41" s="7"/>
      <c r="AD41" s="7"/>
      <c r="AE41" s="7"/>
      <c r="AF41" s="7"/>
      <c r="AG41" s="7"/>
      <c r="AH41" s="7"/>
      <c r="AI41" s="7"/>
    </row>
    <row r="42" spans="1:35" s="88" customFormat="1">
      <c r="A42" s="5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54"/>
      <c r="R42" s="7"/>
      <c r="S42" s="7"/>
      <c r="T42" s="7"/>
      <c r="AB42" s="7"/>
      <c r="AC42" s="7"/>
      <c r="AD42" s="63"/>
      <c r="AE42" s="7"/>
      <c r="AF42" s="7"/>
      <c r="AG42" s="7"/>
      <c r="AH42" s="7"/>
      <c r="AI42" s="7"/>
    </row>
    <row r="43" spans="1:35" ht="15.75" thickBo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2"/>
    </row>
    <row r="44" spans="1:35" s="8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63"/>
      <c r="AF45" s="7"/>
      <c r="AG45" s="7"/>
      <c r="AH45" s="7"/>
      <c r="AI45" s="7"/>
    </row>
    <row r="46" spans="1:35" s="88" customFormat="1" ht="17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63"/>
      <c r="AF46" s="7"/>
      <c r="AG46" s="7"/>
      <c r="AH46" s="7"/>
      <c r="AI46" s="7"/>
    </row>
    <row r="47" spans="1:35" s="88" customFormat="1" ht="17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3"/>
      <c r="AF47" s="7"/>
      <c r="AG47" s="7"/>
      <c r="AH47" s="7"/>
      <c r="AI47" s="7"/>
    </row>
    <row r="48" spans="1:35" s="88" customFormat="1" ht="17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3"/>
      <c r="AF48" s="7"/>
      <c r="AG48" s="7"/>
      <c r="AH48" s="7"/>
      <c r="AI48" s="7"/>
    </row>
    <row r="49" spans="1:35" s="88" customFormat="1" ht="17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63"/>
      <c r="AF49" s="7"/>
      <c r="AG49" s="7"/>
      <c r="AH49" s="7"/>
      <c r="AI49" s="7"/>
    </row>
    <row r="50" spans="1:35" s="88" customFormat="1" ht="17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63"/>
      <c r="AF50" s="7"/>
      <c r="AG50" s="7"/>
      <c r="AH50" s="7"/>
      <c r="AI50" s="7"/>
    </row>
    <row r="51" spans="1:35" s="88" customFormat="1" ht="17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63"/>
      <c r="AF51" s="7"/>
      <c r="AG51" s="7"/>
      <c r="AH51" s="7"/>
      <c r="AI51" s="7"/>
    </row>
    <row r="52" spans="1:35" s="88" customFormat="1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63"/>
      <c r="AG52" s="7"/>
      <c r="AH52" s="7"/>
      <c r="AI52" s="7"/>
    </row>
    <row r="53" spans="1:35" s="88" customFormat="1" ht="13.5" customHeight="1">
      <c r="A53" s="7"/>
      <c r="B53" s="7"/>
      <c r="C53" s="7"/>
      <c r="D53" s="7"/>
      <c r="E53" s="7"/>
      <c r="F53" s="7"/>
      <c r="G53" s="522"/>
      <c r="H53" s="522"/>
      <c r="I53" s="522"/>
      <c r="J53" s="7"/>
      <c r="K53" s="7"/>
      <c r="L53" s="7"/>
      <c r="M53" s="7"/>
      <c r="N53" s="7"/>
      <c r="O53" s="522"/>
      <c r="P53" s="522"/>
      <c r="Q53" s="522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8" customFormat="1">
      <c r="A54" s="7"/>
      <c r="B54" s="319" t="s">
        <v>47</v>
      </c>
      <c r="C54" s="7"/>
      <c r="D54" s="7"/>
      <c r="E54" s="7"/>
      <c r="F54" s="7"/>
      <c r="G54" s="523" t="s">
        <v>48</v>
      </c>
      <c r="H54" s="523"/>
      <c r="I54" s="523"/>
      <c r="J54" s="7"/>
      <c r="K54" s="7"/>
      <c r="L54" s="7"/>
      <c r="M54" s="7"/>
      <c r="N54" s="7"/>
      <c r="O54" s="523" t="s">
        <v>49</v>
      </c>
      <c r="P54" s="523"/>
      <c r="Q54" s="52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63"/>
      <c r="AH55" s="63"/>
      <c r="AI55" s="63"/>
    </row>
  </sheetData>
  <mergeCells count="34">
    <mergeCell ref="O6:Q6"/>
    <mergeCell ref="A6:M6"/>
    <mergeCell ref="A7:A9"/>
    <mergeCell ref="Z15:AA16"/>
    <mergeCell ref="T1:AB1"/>
    <mergeCell ref="T2:AB2"/>
    <mergeCell ref="T3:V3"/>
    <mergeCell ref="W3:Y3"/>
    <mergeCell ref="V15:W16"/>
    <mergeCell ref="T4:V4"/>
    <mergeCell ref="Z5:AB5"/>
    <mergeCell ref="Z3:AB3"/>
    <mergeCell ref="T5:V5"/>
    <mergeCell ref="W4:Y4"/>
    <mergeCell ref="Z4:AB4"/>
    <mergeCell ref="W5:Y5"/>
    <mergeCell ref="B7:B9"/>
    <mergeCell ref="K8:M8"/>
    <mergeCell ref="O7:Q8"/>
    <mergeCell ref="B19:B20"/>
    <mergeCell ref="B22:B23"/>
    <mergeCell ref="B16:B17"/>
    <mergeCell ref="B12:B13"/>
    <mergeCell ref="C8:E8"/>
    <mergeCell ref="G8:I8"/>
    <mergeCell ref="C7:M7"/>
    <mergeCell ref="G53:I53"/>
    <mergeCell ref="O53:Q53"/>
    <mergeCell ref="G54:I54"/>
    <mergeCell ref="O54:Q54"/>
    <mergeCell ref="A12:A33"/>
    <mergeCell ref="B28:B29"/>
    <mergeCell ref="B31:B32"/>
    <mergeCell ref="B25:B26"/>
  </mergeCells>
  <printOptions horizontalCentered="1"/>
  <pageMargins left="0.39370078740157483" right="0.39370078740157483" top="0.39370078740157483" bottom="0.39370078740157483" header="0.31496062992125984" footer="0.31496062992125984"/>
  <pageSetup scale="58" fitToWidth="2" orientation="landscape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611232"/>
    <pageSetUpPr fitToPage="1"/>
  </sheetPr>
  <dimension ref="A1:AI55"/>
  <sheetViews>
    <sheetView zoomScaleNormal="100" workbookViewId="0">
      <selection sqref="A1:B4"/>
    </sheetView>
  </sheetViews>
  <sheetFormatPr defaultColWidth="11.42578125" defaultRowHeight="15"/>
  <cols>
    <col min="1" max="1" width="20.85546875" style="7" customWidth="1"/>
    <col min="2" max="2" width="37.5703125" style="7" customWidth="1"/>
    <col min="3" max="3" width="11.5703125" style="7" customWidth="1"/>
    <col min="4" max="4" width="12.85546875" style="7" customWidth="1"/>
    <col min="5" max="5" width="13" style="7" customWidth="1"/>
    <col min="6" max="6" width="0.85546875" style="7" customWidth="1"/>
    <col min="7" max="8" width="12.42578125" style="7" customWidth="1"/>
    <col min="9" max="9" width="12.5703125" style="7" customWidth="1"/>
    <col min="10" max="10" width="0.85546875" style="7" customWidth="1"/>
    <col min="11" max="11" width="11.85546875" style="7" customWidth="1"/>
    <col min="12" max="13" width="12.5703125" style="7" customWidth="1"/>
    <col min="14" max="14" width="0.85546875" style="7" customWidth="1"/>
    <col min="15" max="15" width="13.5703125" style="7" customWidth="1"/>
    <col min="16" max="16" width="13.42578125" style="7" customWidth="1"/>
    <col min="17" max="17" width="16" style="7" customWidth="1"/>
    <col min="18" max="19" width="1.5703125" style="7" customWidth="1"/>
    <col min="20" max="28" width="14.5703125" style="7" customWidth="1"/>
    <col min="29" max="29" width="9.42578125" style="7" customWidth="1"/>
    <col min="30" max="16384" width="11.42578125" style="7"/>
  </cols>
  <sheetData>
    <row r="1" spans="1:35" s="8" customFormat="1" ht="18.75" customHeight="1">
      <c r="A1" s="75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T1" s="527" t="s">
        <v>310</v>
      </c>
      <c r="U1" s="528"/>
      <c r="V1" s="528"/>
      <c r="W1" s="528"/>
      <c r="X1" s="528"/>
      <c r="Y1" s="528"/>
      <c r="Z1" s="528"/>
      <c r="AA1" s="528"/>
      <c r="AB1" s="529"/>
      <c r="AE1" s="78"/>
    </row>
    <row r="2" spans="1:35" s="8" customFormat="1" ht="15.95" customHeight="1">
      <c r="A2" s="75" t="s">
        <v>311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T2" s="532">
        <f>Q40</f>
        <v>0</v>
      </c>
      <c r="U2" s="541"/>
      <c r="V2" s="541"/>
      <c r="W2" s="541"/>
      <c r="X2" s="541"/>
      <c r="Y2" s="541"/>
      <c r="Z2" s="541"/>
      <c r="AA2" s="541"/>
      <c r="AB2" s="542"/>
      <c r="AD2" s="79"/>
      <c r="AE2" s="79"/>
      <c r="AF2" s="79"/>
      <c r="AG2" s="79"/>
    </row>
    <row r="3" spans="1:35" s="8" customFormat="1" ht="15.95" customHeight="1">
      <c r="A3" s="80" t="s">
        <v>312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  <c r="S3" s="7"/>
      <c r="T3" s="530">
        <f>IF(Q40=0,0,T4/$Q$40)</f>
        <v>0</v>
      </c>
      <c r="U3" s="531"/>
      <c r="V3" s="531"/>
      <c r="W3" s="530">
        <f>IF(Q40=0,0,W4/$Q$40)</f>
        <v>0</v>
      </c>
      <c r="X3" s="531"/>
      <c r="Y3" s="531"/>
      <c r="Z3" s="530">
        <f>IF(Q40=0,0,Z4/$Q$40)</f>
        <v>0</v>
      </c>
      <c r="AA3" s="531"/>
      <c r="AB3" s="531"/>
      <c r="AC3" s="81"/>
      <c r="AD3" s="79"/>
      <c r="AE3" s="79"/>
      <c r="AF3" s="79"/>
      <c r="AG3" s="79"/>
    </row>
    <row r="4" spans="1:35" s="8" customFormat="1" ht="15.95" customHeight="1">
      <c r="A4" s="80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  <c r="S4" s="7"/>
      <c r="T4" s="532">
        <f>E40</f>
        <v>0</v>
      </c>
      <c r="U4" s="533"/>
      <c r="V4" s="534"/>
      <c r="W4" s="532">
        <f>I40</f>
        <v>0</v>
      </c>
      <c r="X4" s="533"/>
      <c r="Y4" s="534"/>
      <c r="Z4" s="532">
        <f>M40</f>
        <v>0</v>
      </c>
      <c r="AA4" s="533"/>
      <c r="AB4" s="534"/>
      <c r="AC4" s="82"/>
      <c r="AD4" s="79"/>
      <c r="AE4" s="79"/>
      <c r="AF4" s="79"/>
      <c r="AG4" s="79"/>
    </row>
    <row r="5" spans="1:35" s="8" customFormat="1" ht="15.95" customHeight="1">
      <c r="A5" s="75" t="s">
        <v>340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  <c r="S5" s="7"/>
      <c r="T5" s="535" t="s">
        <v>314</v>
      </c>
      <c r="U5" s="536"/>
      <c r="V5" s="537"/>
      <c r="W5" s="538" t="s">
        <v>315</v>
      </c>
      <c r="X5" s="539"/>
      <c r="Y5" s="540"/>
      <c r="Z5" s="538" t="s">
        <v>316</v>
      </c>
      <c r="AA5" s="539"/>
      <c r="AB5" s="540"/>
      <c r="AC5" s="7"/>
      <c r="AD5" s="79"/>
      <c r="AE5" s="79"/>
      <c r="AF5" s="79"/>
      <c r="AG5" s="79"/>
    </row>
    <row r="6" spans="1:35" ht="21">
      <c r="A6" s="563" t="s">
        <v>317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6"/>
      <c r="N6" s="83"/>
      <c r="O6" s="524" t="s">
        <v>341</v>
      </c>
      <c r="P6" s="525"/>
      <c r="Q6" s="526"/>
      <c r="R6" s="84"/>
      <c r="T6" s="85" t="s">
        <v>342</v>
      </c>
      <c r="U6" s="85" t="s">
        <v>147</v>
      </c>
      <c r="V6" s="85" t="s">
        <v>148</v>
      </c>
      <c r="W6" s="85" t="s">
        <v>342</v>
      </c>
      <c r="X6" s="85" t="s">
        <v>147</v>
      </c>
      <c r="Y6" s="85" t="s">
        <v>148</v>
      </c>
      <c r="Z6" s="85" t="s">
        <v>342</v>
      </c>
      <c r="AA6" s="85" t="s">
        <v>147</v>
      </c>
      <c r="AB6" s="85" t="s">
        <v>148</v>
      </c>
      <c r="AD6" s="79"/>
      <c r="AE6" s="79"/>
      <c r="AF6" s="79"/>
      <c r="AG6" s="79"/>
      <c r="AH6" s="8"/>
      <c r="AI6" s="8"/>
    </row>
    <row r="7" spans="1:35" ht="12.75" customHeight="1">
      <c r="A7" s="552" t="s">
        <v>163</v>
      </c>
      <c r="B7" s="554" t="s">
        <v>319</v>
      </c>
      <c r="C7" s="555" t="s">
        <v>320</v>
      </c>
      <c r="D7" s="556"/>
      <c r="E7" s="556"/>
      <c r="F7" s="556"/>
      <c r="G7" s="556"/>
      <c r="H7" s="556"/>
      <c r="I7" s="556"/>
      <c r="J7" s="556"/>
      <c r="K7" s="556"/>
      <c r="L7" s="556"/>
      <c r="M7" s="557"/>
      <c r="N7" s="86"/>
      <c r="O7" s="516" t="s">
        <v>343</v>
      </c>
      <c r="P7" s="517"/>
      <c r="Q7" s="518"/>
      <c r="R7" s="87"/>
      <c r="S7" s="88"/>
      <c r="T7" s="315">
        <f>C36</f>
        <v>0</v>
      </c>
      <c r="U7" s="315">
        <f>D36</f>
        <v>0</v>
      </c>
      <c r="V7" s="315">
        <f>E36</f>
        <v>0</v>
      </c>
      <c r="W7" s="315">
        <f>G36</f>
        <v>0</v>
      </c>
      <c r="X7" s="315">
        <f>H36</f>
        <v>0</v>
      </c>
      <c r="Y7" s="315">
        <f>I36</f>
        <v>0</v>
      </c>
      <c r="Z7" s="315">
        <f>K36</f>
        <v>0</v>
      </c>
      <c r="AA7" s="315">
        <f>L36</f>
        <v>0</v>
      </c>
      <c r="AB7" s="315">
        <f>M36</f>
        <v>0</v>
      </c>
      <c r="AG7" s="8"/>
      <c r="AH7" s="8"/>
      <c r="AI7" s="8"/>
    </row>
    <row r="8" spans="1:35" ht="12.75" customHeight="1">
      <c r="A8" s="553"/>
      <c r="B8" s="554"/>
      <c r="C8" s="558" t="s">
        <v>314</v>
      </c>
      <c r="D8" s="546"/>
      <c r="E8" s="547"/>
      <c r="F8" s="89"/>
      <c r="G8" s="545" t="s">
        <v>315</v>
      </c>
      <c r="H8" s="546"/>
      <c r="I8" s="547"/>
      <c r="J8" s="90"/>
      <c r="K8" s="559" t="s">
        <v>316</v>
      </c>
      <c r="L8" s="560"/>
      <c r="M8" s="561"/>
      <c r="N8" s="91"/>
      <c r="O8" s="519"/>
      <c r="P8" s="520"/>
      <c r="Q8" s="521"/>
      <c r="R8" s="87"/>
      <c r="S8" s="88"/>
      <c r="T8" s="176">
        <f>IF(T4=0,0,T7/T4)</f>
        <v>0</v>
      </c>
      <c r="U8" s="176">
        <f>IF(T4=0,0,U7/T4)</f>
        <v>0</v>
      </c>
      <c r="V8" s="176">
        <f>IF(T4=0,0,V7/T4)</f>
        <v>0</v>
      </c>
      <c r="W8" s="176">
        <f>IF(W4=0,0,W7/W4)</f>
        <v>0</v>
      </c>
      <c r="X8" s="176">
        <f>IF(W4=0,0,X7/W4)</f>
        <v>0</v>
      </c>
      <c r="Y8" s="176">
        <f>IF(W4=0,0,Y7/W4)</f>
        <v>0</v>
      </c>
      <c r="Z8" s="176">
        <f>IF(Z4=0,0,Z7/Z4)</f>
        <v>0</v>
      </c>
      <c r="AA8" s="176">
        <f>IF(Z4=0,0,AA7/Z4)</f>
        <v>0</v>
      </c>
      <c r="AB8" s="176">
        <f>IF(Z4=0,0,AB7/Z4)</f>
        <v>0</v>
      </c>
      <c r="AG8" s="8"/>
      <c r="AH8" s="8"/>
      <c r="AI8" s="8"/>
    </row>
    <row r="9" spans="1:35">
      <c r="A9" s="553"/>
      <c r="B9" s="554"/>
      <c r="C9" s="93" t="s">
        <v>342</v>
      </c>
      <c r="D9" s="93" t="s">
        <v>147</v>
      </c>
      <c r="E9" s="93" t="s">
        <v>148</v>
      </c>
      <c r="F9" s="94"/>
      <c r="G9" s="93" t="s">
        <v>342</v>
      </c>
      <c r="H9" s="93" t="s">
        <v>147</v>
      </c>
      <c r="I9" s="93" t="s">
        <v>148</v>
      </c>
      <c r="J9" s="94"/>
      <c r="K9" s="93" t="s">
        <v>342</v>
      </c>
      <c r="L9" s="93" t="s">
        <v>147</v>
      </c>
      <c r="M9" s="93" t="s">
        <v>148</v>
      </c>
      <c r="N9" s="94"/>
      <c r="O9" s="95" t="s">
        <v>344</v>
      </c>
      <c r="P9" s="95" t="s">
        <v>345</v>
      </c>
      <c r="Q9" s="177" t="s">
        <v>346</v>
      </c>
      <c r="R9" s="96"/>
      <c r="S9" s="88"/>
      <c r="T9" s="97"/>
      <c r="U9" s="97"/>
      <c r="V9" s="97"/>
      <c r="W9" s="97"/>
      <c r="X9" s="97"/>
      <c r="Y9" s="97"/>
      <c r="Z9" s="97"/>
      <c r="AA9" s="97"/>
      <c r="AB9" s="97"/>
    </row>
    <row r="10" spans="1:35">
      <c r="A10" s="98"/>
      <c r="B10" s="99"/>
      <c r="C10" s="100"/>
      <c r="D10" s="101"/>
      <c r="E10" s="102"/>
      <c r="F10" s="103"/>
      <c r="G10" s="100"/>
      <c r="H10" s="101"/>
      <c r="I10" s="102"/>
      <c r="J10" s="103"/>
      <c r="K10" s="100"/>
      <c r="L10" s="101"/>
      <c r="M10" s="102"/>
      <c r="N10" s="103"/>
      <c r="O10" s="100"/>
      <c r="P10" s="101"/>
      <c r="Q10" s="104"/>
      <c r="S10" s="88"/>
      <c r="T10" s="97"/>
      <c r="U10" s="97"/>
      <c r="V10" s="97"/>
      <c r="W10" s="97"/>
      <c r="X10" s="97"/>
      <c r="Y10" s="97"/>
      <c r="Z10" s="97"/>
      <c r="AA10" s="97"/>
      <c r="AB10" s="97"/>
    </row>
    <row r="11" spans="1:35" s="88" customFormat="1" ht="15" customHeight="1">
      <c r="A11" s="105"/>
      <c r="B11" s="106"/>
      <c r="C11" s="107"/>
      <c r="D11" s="103"/>
      <c r="E11" s="108"/>
      <c r="F11" s="103"/>
      <c r="G11" s="107"/>
      <c r="H11" s="103"/>
      <c r="I11" s="108"/>
      <c r="J11" s="103"/>
      <c r="K11" s="107"/>
      <c r="L11" s="103"/>
      <c r="M11" s="108"/>
      <c r="N11" s="103"/>
      <c r="O11" s="109"/>
      <c r="P11" s="110"/>
      <c r="Q11" s="111"/>
      <c r="T11" s="97"/>
      <c r="U11" s="97"/>
      <c r="V11" s="97"/>
      <c r="W11" s="97"/>
      <c r="X11" s="97"/>
      <c r="Y11" s="97"/>
      <c r="Z11" s="97"/>
      <c r="AA11" s="97"/>
      <c r="AB11" s="97"/>
      <c r="AC11" s="7"/>
      <c r="AD11" s="7"/>
      <c r="AE11" s="7"/>
      <c r="AF11" s="7"/>
      <c r="AG11" s="7"/>
      <c r="AH11" s="7"/>
      <c r="AI11" s="7"/>
    </row>
    <row r="12" spans="1:35" s="88" customFormat="1" ht="18" customHeight="1">
      <c r="A12" s="549" t="str">
        <f>VLOOKUP('Hoja de trabajo'!$A$2,Hoja1!$B$1:$C$36,2,FALSE)</f>
        <v>U. de Guanajuato</v>
      </c>
      <c r="B12" s="543" t="str">
        <f>'Hoja de trabajo'!H49</f>
        <v>SUBSIDIOS FEDERALES PARA ORGANISMOS DESCENTRALIZADOS ESTATALES       U006</v>
      </c>
      <c r="C12" s="309">
        <v>0</v>
      </c>
      <c r="D12" s="310">
        <v>0</v>
      </c>
      <c r="E12" s="311">
        <v>0</v>
      </c>
      <c r="F12" s="112"/>
      <c r="G12" s="309">
        <v>0</v>
      </c>
      <c r="H12" s="310">
        <v>0</v>
      </c>
      <c r="I12" s="311">
        <v>0</v>
      </c>
      <c r="J12" s="112"/>
      <c r="K12" s="309">
        <v>0</v>
      </c>
      <c r="L12" s="310">
        <v>0</v>
      </c>
      <c r="M12" s="311">
        <v>0</v>
      </c>
      <c r="N12" s="110"/>
      <c r="O12" s="113">
        <f>C12+G12+K12+'Fracción III 2do 2025'!Q12</f>
        <v>0</v>
      </c>
      <c r="P12" s="114">
        <f>O12+D12+H12+L12</f>
        <v>0</v>
      </c>
      <c r="Q12" s="115">
        <f>P12+E12+I12+M12</f>
        <v>0</v>
      </c>
      <c r="R12" s="114"/>
      <c r="T12" s="97"/>
      <c r="U12" s="97"/>
      <c r="V12" s="97"/>
      <c r="W12" s="97"/>
      <c r="X12" s="97"/>
      <c r="Y12" s="97"/>
      <c r="Z12" s="97"/>
      <c r="AA12" s="97"/>
      <c r="AB12" s="97"/>
      <c r="AC12" s="7"/>
      <c r="AD12" s="7"/>
      <c r="AE12" s="7"/>
      <c r="AF12" s="7"/>
      <c r="AG12" s="7"/>
      <c r="AH12" s="7"/>
      <c r="AI12" s="7"/>
    </row>
    <row r="13" spans="1:35" s="88" customFormat="1" ht="18" customHeight="1">
      <c r="A13" s="550"/>
      <c r="B13" s="543"/>
      <c r="C13" s="116"/>
      <c r="D13" s="117"/>
      <c r="E13" s="118"/>
      <c r="F13" s="119"/>
      <c r="G13" s="116"/>
      <c r="H13" s="117"/>
      <c r="I13" s="118"/>
      <c r="J13" s="119"/>
      <c r="K13" s="116"/>
      <c r="L13" s="117"/>
      <c r="M13" s="118"/>
      <c r="N13" s="110"/>
      <c r="O13" s="113"/>
      <c r="P13" s="114"/>
      <c r="Q13" s="115"/>
      <c r="R13" s="114"/>
      <c r="T13" s="97"/>
      <c r="U13" s="97"/>
      <c r="V13" s="97"/>
      <c r="W13" s="97"/>
      <c r="X13" s="97"/>
      <c r="Y13" s="97"/>
      <c r="Z13" s="97"/>
      <c r="AA13" s="97"/>
      <c r="AB13" s="97"/>
      <c r="AC13" s="7"/>
      <c r="AD13" s="7"/>
      <c r="AE13" s="7"/>
      <c r="AF13" s="7"/>
      <c r="AG13" s="7"/>
      <c r="AH13" s="7"/>
      <c r="AI13" s="7"/>
    </row>
    <row r="14" spans="1:35" s="88" customFormat="1" ht="5.25" customHeight="1">
      <c r="A14" s="550"/>
      <c r="B14" s="122"/>
      <c r="C14" s="123"/>
      <c r="D14" s="124"/>
      <c r="E14" s="125"/>
      <c r="F14" s="103"/>
      <c r="G14" s="123"/>
      <c r="H14" s="124"/>
      <c r="I14" s="125"/>
      <c r="J14" s="103"/>
      <c r="K14" s="123"/>
      <c r="L14" s="124"/>
      <c r="M14" s="125"/>
      <c r="N14" s="110"/>
      <c r="O14" s="126"/>
      <c r="P14" s="127"/>
      <c r="Q14" s="128"/>
      <c r="T14" s="97"/>
      <c r="U14" s="97"/>
      <c r="V14" s="97"/>
      <c r="W14" s="97"/>
      <c r="X14" s="97"/>
      <c r="Y14" s="97"/>
      <c r="Z14" s="97"/>
      <c r="AA14" s="97"/>
      <c r="AB14" s="97"/>
      <c r="AC14" s="7"/>
      <c r="AD14" s="7"/>
      <c r="AE14" s="7"/>
      <c r="AF14" s="7"/>
      <c r="AG14" s="7"/>
      <c r="AH14" s="7"/>
      <c r="AI14" s="7"/>
    </row>
    <row r="15" spans="1:35" s="88" customFormat="1" ht="18.95" customHeight="1">
      <c r="A15" s="550"/>
      <c r="B15" s="122"/>
      <c r="C15" s="107"/>
      <c r="D15" s="103"/>
      <c r="E15" s="108"/>
      <c r="F15" s="103"/>
      <c r="G15" s="107"/>
      <c r="H15" s="103"/>
      <c r="I15" s="108"/>
      <c r="J15" s="103"/>
      <c r="K15" s="109"/>
      <c r="L15" s="110"/>
      <c r="M15" s="129"/>
      <c r="N15" s="110"/>
      <c r="O15" s="109"/>
      <c r="P15" s="110"/>
      <c r="Q15" s="111"/>
      <c r="T15" s="97"/>
      <c r="U15" s="130"/>
      <c r="V15" s="565" t="s">
        <v>324</v>
      </c>
      <c r="W15" s="565"/>
      <c r="X15" s="97"/>
      <c r="Y15" s="130"/>
      <c r="Z15" s="514" t="s">
        <v>339</v>
      </c>
      <c r="AA15" s="514"/>
      <c r="AB15" s="97"/>
      <c r="AC15" s="7"/>
      <c r="AD15" s="7"/>
      <c r="AE15" s="7"/>
      <c r="AF15" s="7"/>
      <c r="AG15" s="7"/>
      <c r="AH15" s="7"/>
      <c r="AI15" s="7"/>
    </row>
    <row r="16" spans="1:35" s="88" customFormat="1" ht="18.95" customHeight="1">
      <c r="A16" s="550"/>
      <c r="B16" s="544" t="str">
        <f>'Hoja de trabajo'!H50</f>
        <v>PROGRAMA PARA EL DESARROLLO PROFESIONAL DOCENTE (PRODEP)                   S247</v>
      </c>
      <c r="C16" s="309">
        <v>0</v>
      </c>
      <c r="D16" s="310">
        <v>0</v>
      </c>
      <c r="E16" s="311">
        <v>0</v>
      </c>
      <c r="F16" s="112"/>
      <c r="G16" s="309">
        <v>0</v>
      </c>
      <c r="H16" s="310">
        <v>0</v>
      </c>
      <c r="I16" s="311">
        <v>0</v>
      </c>
      <c r="J16" s="103"/>
      <c r="K16" s="309">
        <v>0</v>
      </c>
      <c r="L16" s="310">
        <v>0</v>
      </c>
      <c r="M16" s="311">
        <v>0</v>
      </c>
      <c r="N16" s="110"/>
      <c r="O16" s="113">
        <f>'Fracción III 2do 2025'!Q16+C16+G16+K16</f>
        <v>0</v>
      </c>
      <c r="P16" s="120">
        <f>O16+D16+H16+L16</f>
        <v>0</v>
      </c>
      <c r="Q16" s="121">
        <f>P16+E16+I16+M16</f>
        <v>0</v>
      </c>
      <c r="R16" s="114"/>
      <c r="T16" s="97"/>
      <c r="U16" s="130"/>
      <c r="V16" s="515"/>
      <c r="W16" s="515"/>
      <c r="X16" s="97"/>
      <c r="Y16" s="130"/>
      <c r="Z16" s="515"/>
      <c r="AA16" s="515"/>
      <c r="AB16" s="97"/>
      <c r="AC16" s="7"/>
      <c r="AD16" s="7"/>
      <c r="AE16" s="7"/>
      <c r="AF16" s="7"/>
      <c r="AG16" s="7"/>
      <c r="AH16" s="7"/>
      <c r="AI16" s="7"/>
    </row>
    <row r="17" spans="1:35" s="88" customFormat="1" ht="18.95" customHeight="1">
      <c r="A17" s="550"/>
      <c r="B17" s="544"/>
      <c r="C17" s="107"/>
      <c r="D17" s="103"/>
      <c r="E17" s="108"/>
      <c r="F17" s="103"/>
      <c r="G17" s="107"/>
      <c r="H17" s="103"/>
      <c r="I17" s="108"/>
      <c r="J17" s="103"/>
      <c r="K17" s="113"/>
      <c r="L17" s="110"/>
      <c r="M17" s="129"/>
      <c r="N17" s="110"/>
      <c r="O17" s="109"/>
      <c r="P17" s="110"/>
      <c r="Q17" s="111"/>
      <c r="T17" s="97"/>
      <c r="U17" s="130"/>
      <c r="V17" s="131" t="s">
        <v>325</v>
      </c>
      <c r="W17" s="132"/>
      <c r="X17" s="97"/>
      <c r="Y17" s="130"/>
      <c r="Z17" s="131" t="s">
        <v>325</v>
      </c>
      <c r="AA17" s="132"/>
      <c r="AB17" s="97"/>
      <c r="AC17" s="7"/>
      <c r="AE17" s="7"/>
      <c r="AF17" s="7"/>
      <c r="AG17" s="7"/>
      <c r="AH17" s="7"/>
      <c r="AI17" s="7"/>
    </row>
    <row r="18" spans="1:35" s="88" customFormat="1" ht="18.95" customHeight="1">
      <c r="A18" s="550"/>
      <c r="B18" s="133"/>
      <c r="C18" s="107"/>
      <c r="D18" s="103"/>
      <c r="E18" s="108"/>
      <c r="F18" s="103"/>
      <c r="G18" s="107"/>
      <c r="H18" s="103"/>
      <c r="I18" s="108"/>
      <c r="J18" s="103"/>
      <c r="K18" s="113"/>
      <c r="L18" s="110"/>
      <c r="M18" s="129"/>
      <c r="N18" s="110"/>
      <c r="O18" s="109"/>
      <c r="P18" s="110"/>
      <c r="Q18" s="111"/>
      <c r="T18" s="97"/>
      <c r="U18" s="130"/>
      <c r="V18" s="134"/>
      <c r="W18" s="135"/>
      <c r="X18" s="97"/>
      <c r="Y18" s="130"/>
      <c r="Z18" s="134"/>
      <c r="AA18" s="135"/>
      <c r="AB18" s="97"/>
      <c r="AC18" s="7"/>
      <c r="AE18" s="7"/>
      <c r="AF18" s="7"/>
      <c r="AG18" s="7"/>
      <c r="AH18" s="7"/>
      <c r="AI18" s="7"/>
    </row>
    <row r="19" spans="1:35" s="88" customFormat="1" ht="18.95" customHeight="1">
      <c r="A19" s="550"/>
      <c r="B19" s="562" t="str">
        <f>'Hoja de trabajo'!H51</f>
        <v>EXTRAORDINARIO       U006</v>
      </c>
      <c r="C19" s="309">
        <v>0</v>
      </c>
      <c r="D19" s="310">
        <v>0</v>
      </c>
      <c r="E19" s="311">
        <v>0</v>
      </c>
      <c r="F19" s="112"/>
      <c r="G19" s="309">
        <v>0</v>
      </c>
      <c r="H19" s="310">
        <v>0</v>
      </c>
      <c r="I19" s="311">
        <v>0</v>
      </c>
      <c r="J19" s="103"/>
      <c r="K19" s="309">
        <v>0</v>
      </c>
      <c r="L19" s="310">
        <v>0</v>
      </c>
      <c r="M19" s="311">
        <v>0</v>
      </c>
      <c r="N19" s="110"/>
      <c r="O19" s="113">
        <f>'Fracción III 2do 2025'!Q19+C19+G19+K19</f>
        <v>0</v>
      </c>
      <c r="P19" s="120">
        <f>O19+D19+H19+L19</f>
        <v>0</v>
      </c>
      <c r="Q19" s="121">
        <f>P19+E19+I19+M19</f>
        <v>0</v>
      </c>
      <c r="R19" s="114"/>
      <c r="T19" s="97"/>
      <c r="U19" s="136" t="s">
        <v>327</v>
      </c>
      <c r="V19" s="137" t="s">
        <v>328</v>
      </c>
      <c r="W19" s="138">
        <f>'Fracción I 2025'!R38</f>
        <v>0</v>
      </c>
      <c r="X19" s="97"/>
      <c r="Y19" s="136" t="s">
        <v>327</v>
      </c>
      <c r="Z19" s="137" t="s">
        <v>328</v>
      </c>
      <c r="AA19" s="138">
        <f>W19+'Fracción III 2do 2025'!AA19</f>
        <v>0</v>
      </c>
      <c r="AB19" s="97"/>
      <c r="AC19" s="7"/>
      <c r="AE19" s="7"/>
      <c r="AF19" s="7"/>
      <c r="AG19" s="7"/>
      <c r="AH19" s="7"/>
      <c r="AI19" s="7"/>
    </row>
    <row r="20" spans="1:35" s="88" customFormat="1" ht="18.95" customHeight="1">
      <c r="A20" s="550"/>
      <c r="B20" s="562"/>
      <c r="C20" s="107"/>
      <c r="D20" s="103"/>
      <c r="E20" s="108"/>
      <c r="F20" s="103"/>
      <c r="G20" s="107"/>
      <c r="H20" s="103"/>
      <c r="I20" s="108"/>
      <c r="J20" s="103"/>
      <c r="K20" s="109"/>
      <c r="L20" s="110"/>
      <c r="M20" s="129"/>
      <c r="N20" s="110"/>
      <c r="O20" s="109"/>
      <c r="P20" s="110"/>
      <c r="Q20" s="111"/>
      <c r="T20" s="97"/>
      <c r="U20" s="130"/>
      <c r="V20" s="137"/>
      <c r="W20" s="135"/>
      <c r="X20" s="97"/>
      <c r="Y20" s="130"/>
      <c r="Z20" s="137"/>
      <c r="AA20" s="135"/>
      <c r="AB20" s="97"/>
      <c r="AC20" s="7"/>
      <c r="AF20" s="7"/>
      <c r="AG20" s="7"/>
      <c r="AH20" s="7"/>
      <c r="AI20" s="7"/>
    </row>
    <row r="21" spans="1:35" s="88" customFormat="1" ht="18.95" customHeight="1">
      <c r="A21" s="550"/>
      <c r="B21" s="139"/>
      <c r="C21" s="107"/>
      <c r="D21" s="103"/>
      <c r="E21" s="108"/>
      <c r="F21" s="103"/>
      <c r="G21" s="107"/>
      <c r="H21" s="103"/>
      <c r="I21" s="108"/>
      <c r="J21" s="103"/>
      <c r="K21" s="109"/>
      <c r="L21" s="110"/>
      <c r="M21" s="129"/>
      <c r="N21" s="110"/>
      <c r="O21" s="109"/>
      <c r="P21" s="110"/>
      <c r="Q21" s="111"/>
      <c r="T21" s="97"/>
      <c r="U21" s="130" t="s">
        <v>329</v>
      </c>
      <c r="V21" s="137" t="s">
        <v>330</v>
      </c>
      <c r="W21" s="138" t="e">
        <f>#REF!</f>
        <v>#REF!</v>
      </c>
      <c r="X21" s="97"/>
      <c r="Y21" s="130" t="s">
        <v>329</v>
      </c>
      <c r="Z21" s="137" t="s">
        <v>330</v>
      </c>
      <c r="AA21" s="138" t="e">
        <f>W21+'Fracción III 2do 2025'!AA21</f>
        <v>#REF!</v>
      </c>
      <c r="AB21" s="97"/>
      <c r="AC21" s="7"/>
      <c r="AD21" s="7"/>
      <c r="AG21" s="7"/>
      <c r="AH21" s="7"/>
      <c r="AI21" s="7"/>
    </row>
    <row r="22" spans="1:35" s="88" customFormat="1" ht="18.95" customHeight="1">
      <c r="A22" s="550"/>
      <c r="B22" s="543" t="str">
        <f>'Hoja de trabajo'!H52</f>
        <v>AAA</v>
      </c>
      <c r="C22" s="309">
        <v>0</v>
      </c>
      <c r="D22" s="310">
        <v>0</v>
      </c>
      <c r="E22" s="311">
        <v>0</v>
      </c>
      <c r="F22" s="112"/>
      <c r="G22" s="309">
        <v>0</v>
      </c>
      <c r="H22" s="310">
        <v>0</v>
      </c>
      <c r="I22" s="311">
        <v>0</v>
      </c>
      <c r="J22" s="103"/>
      <c r="K22" s="309">
        <v>0</v>
      </c>
      <c r="L22" s="310">
        <v>0</v>
      </c>
      <c r="M22" s="311">
        <v>0</v>
      </c>
      <c r="N22" s="110"/>
      <c r="O22" s="113">
        <f>'Fracción III 2do 2025'!Q22+C22+G22+K22</f>
        <v>0</v>
      </c>
      <c r="P22" s="120">
        <f>O22+D22+H22+L22</f>
        <v>0</v>
      </c>
      <c r="Q22" s="121">
        <f>P22+E22+I22+M22</f>
        <v>0</v>
      </c>
      <c r="R22" s="114"/>
      <c r="T22" s="97"/>
      <c r="U22" s="130"/>
      <c r="V22" s="137"/>
      <c r="W22" s="138"/>
      <c r="X22" s="97"/>
      <c r="Y22" s="130"/>
      <c r="Z22" s="137"/>
      <c r="AA22" s="138"/>
      <c r="AB22" s="97"/>
      <c r="AC22" s="7"/>
      <c r="AD22" s="7"/>
      <c r="AG22" s="7"/>
      <c r="AH22" s="7"/>
      <c r="AI22" s="7"/>
    </row>
    <row r="23" spans="1:35" s="88" customFormat="1" ht="18.95" customHeight="1">
      <c r="A23" s="550"/>
      <c r="B23" s="543"/>
      <c r="C23" s="107"/>
      <c r="D23" s="103"/>
      <c r="E23" s="108"/>
      <c r="F23" s="103"/>
      <c r="G23" s="107"/>
      <c r="H23" s="103"/>
      <c r="I23" s="108"/>
      <c r="J23" s="103"/>
      <c r="K23" s="109"/>
      <c r="L23" s="110"/>
      <c r="M23" s="129"/>
      <c r="N23" s="110"/>
      <c r="O23" s="109"/>
      <c r="P23" s="110"/>
      <c r="Q23" s="111"/>
      <c r="T23" s="97"/>
      <c r="U23" s="130" t="s">
        <v>329</v>
      </c>
      <c r="V23" s="137" t="s">
        <v>331</v>
      </c>
      <c r="W23" s="138">
        <f>Q40</f>
        <v>0</v>
      </c>
      <c r="X23" s="97"/>
      <c r="Y23" s="130" t="s">
        <v>329</v>
      </c>
      <c r="Z23" s="137" t="s">
        <v>331</v>
      </c>
      <c r="AA23" s="138">
        <f>W23+'Fracción III 2do 2025'!AA23</f>
        <v>0</v>
      </c>
      <c r="AB23" s="97"/>
      <c r="AC23" s="7"/>
      <c r="AD23" s="7"/>
      <c r="AG23" s="7"/>
      <c r="AH23" s="7"/>
      <c r="AI23" s="7"/>
    </row>
    <row r="24" spans="1:35" s="88" customFormat="1" ht="18.95" customHeight="1">
      <c r="A24" s="550"/>
      <c r="B24" s="139"/>
      <c r="C24" s="107"/>
      <c r="D24" s="103"/>
      <c r="E24" s="108"/>
      <c r="F24" s="103"/>
      <c r="G24" s="107"/>
      <c r="H24" s="103"/>
      <c r="I24" s="108"/>
      <c r="J24" s="103"/>
      <c r="K24" s="109"/>
      <c r="L24" s="110"/>
      <c r="M24" s="129"/>
      <c r="N24" s="110"/>
      <c r="O24" s="109"/>
      <c r="P24" s="110"/>
      <c r="Q24" s="111"/>
      <c r="T24" s="97"/>
      <c r="U24" s="136"/>
      <c r="V24" s="134"/>
      <c r="W24" s="138"/>
      <c r="X24" s="97"/>
      <c r="Y24" s="136"/>
      <c r="Z24" s="134"/>
      <c r="AA24" s="138"/>
      <c r="AB24" s="97"/>
      <c r="AC24" s="7"/>
      <c r="AD24" s="7"/>
      <c r="AE24" s="7"/>
      <c r="AG24" s="7"/>
      <c r="AH24" s="7"/>
      <c r="AI24" s="7"/>
    </row>
    <row r="25" spans="1:35" s="88" customFormat="1" ht="18.95" customHeight="1" thickBot="1">
      <c r="A25" s="550"/>
      <c r="B25" s="562" t="str">
        <f>'Hoja de trabajo'!H53</f>
        <v>BBB</v>
      </c>
      <c r="C25" s="309">
        <v>0</v>
      </c>
      <c r="D25" s="310">
        <v>0</v>
      </c>
      <c r="E25" s="311">
        <v>0</v>
      </c>
      <c r="F25" s="112"/>
      <c r="G25" s="309">
        <v>0</v>
      </c>
      <c r="H25" s="310">
        <v>0</v>
      </c>
      <c r="I25" s="311">
        <v>0</v>
      </c>
      <c r="J25" s="103"/>
      <c r="K25" s="309">
        <v>0</v>
      </c>
      <c r="L25" s="310">
        <v>0</v>
      </c>
      <c r="M25" s="311">
        <v>0</v>
      </c>
      <c r="N25" s="110"/>
      <c r="O25" s="113">
        <f>'Fracción III 2do 2025'!Q25+C25+G25+K25</f>
        <v>0</v>
      </c>
      <c r="P25" s="120">
        <f>O25+D25+H25+L25</f>
        <v>0</v>
      </c>
      <c r="Q25" s="121">
        <f>P25+E25+I25+M25</f>
        <v>0</v>
      </c>
      <c r="R25" s="114"/>
      <c r="T25" s="97"/>
      <c r="U25" s="140" t="s">
        <v>332</v>
      </c>
      <c r="V25" s="134"/>
      <c r="W25" s="141" t="e">
        <f>W19-(W21+W23)</f>
        <v>#REF!</v>
      </c>
      <c r="X25" s="97"/>
      <c r="Y25" s="140" t="s">
        <v>332</v>
      </c>
      <c r="Z25" s="134"/>
      <c r="AA25" s="141" t="e">
        <f>AA19-(AA21+AA23)</f>
        <v>#REF!</v>
      </c>
      <c r="AB25" s="97"/>
      <c r="AC25" s="7"/>
      <c r="AD25" s="7"/>
      <c r="AE25" s="7"/>
      <c r="AF25" s="7"/>
      <c r="AG25" s="7"/>
      <c r="AH25" s="7"/>
      <c r="AI25" s="7"/>
    </row>
    <row r="26" spans="1:35" s="88" customFormat="1" ht="18.95" customHeight="1" thickTop="1">
      <c r="A26" s="550"/>
      <c r="B26" s="562"/>
      <c r="C26" s="107"/>
      <c r="D26" s="103"/>
      <c r="E26" s="108"/>
      <c r="F26" s="103"/>
      <c r="G26" s="107"/>
      <c r="H26" s="103"/>
      <c r="I26" s="108"/>
      <c r="J26" s="103"/>
      <c r="K26" s="109"/>
      <c r="L26" s="110"/>
      <c r="M26" s="129"/>
      <c r="N26" s="110"/>
      <c r="O26" s="109"/>
      <c r="P26" s="110"/>
      <c r="Q26" s="111"/>
      <c r="T26" s="97"/>
      <c r="U26" s="142"/>
      <c r="V26" s="143"/>
      <c r="W26" s="178"/>
      <c r="X26" s="97"/>
      <c r="Y26" s="142"/>
      <c r="Z26" s="143"/>
      <c r="AA26" s="178"/>
      <c r="AB26" s="97"/>
      <c r="AC26" s="7"/>
      <c r="AD26" s="7"/>
      <c r="AE26" s="7"/>
      <c r="AF26" s="7"/>
      <c r="AG26" s="7"/>
      <c r="AH26" s="7"/>
      <c r="AI26" s="7"/>
    </row>
    <row r="27" spans="1:35" s="88" customFormat="1" ht="18.95" customHeight="1">
      <c r="A27" s="550"/>
      <c r="B27" s="139"/>
      <c r="C27" s="107"/>
      <c r="D27" s="103"/>
      <c r="E27" s="108"/>
      <c r="F27" s="103"/>
      <c r="G27" s="107"/>
      <c r="H27" s="103"/>
      <c r="I27" s="108"/>
      <c r="J27" s="103"/>
      <c r="K27" s="109"/>
      <c r="L27" s="110"/>
      <c r="M27" s="129"/>
      <c r="N27" s="110"/>
      <c r="O27" s="109"/>
      <c r="P27" s="110"/>
      <c r="Q27" s="111"/>
      <c r="T27" s="97"/>
      <c r="U27" s="97"/>
      <c r="V27" s="97"/>
      <c r="W27" s="97"/>
      <c r="X27" s="97"/>
      <c r="Y27" s="97"/>
      <c r="Z27" s="97"/>
      <c r="AA27" s="97"/>
      <c r="AB27" s="97"/>
      <c r="AC27" s="7"/>
      <c r="AD27" s="7"/>
      <c r="AE27" s="7"/>
      <c r="AF27" s="7"/>
      <c r="AG27" s="7"/>
      <c r="AH27" s="7"/>
      <c r="AI27" s="7"/>
    </row>
    <row r="28" spans="1:35" s="88" customFormat="1" ht="18.95" customHeight="1">
      <c r="A28" s="550"/>
      <c r="B28" s="543" t="str">
        <f>'Hoja de trabajo'!H54</f>
        <v>CCC</v>
      </c>
      <c r="C28" s="309">
        <v>0</v>
      </c>
      <c r="D28" s="310">
        <v>0</v>
      </c>
      <c r="E28" s="311">
        <v>0</v>
      </c>
      <c r="F28" s="112"/>
      <c r="G28" s="309">
        <v>0</v>
      </c>
      <c r="H28" s="310">
        <v>0</v>
      </c>
      <c r="I28" s="311">
        <v>0</v>
      </c>
      <c r="J28" s="103"/>
      <c r="K28" s="309">
        <v>0</v>
      </c>
      <c r="L28" s="310">
        <v>0</v>
      </c>
      <c r="M28" s="311">
        <v>0</v>
      </c>
      <c r="N28" s="110"/>
      <c r="O28" s="113">
        <f>'Fracción III 2do 2025'!Q28+C28+G28+K28</f>
        <v>0</v>
      </c>
      <c r="P28" s="120">
        <f>O28+D28+H28+L28</f>
        <v>0</v>
      </c>
      <c r="Q28" s="121">
        <f>P28+E28+I28+M28</f>
        <v>0</v>
      </c>
      <c r="R28" s="114"/>
      <c r="S28" s="7"/>
      <c r="T28" s="97"/>
      <c r="U28" s="97"/>
      <c r="V28" s="97"/>
      <c r="W28" s="97"/>
      <c r="X28" s="97"/>
      <c r="Y28" s="97"/>
      <c r="Z28" s="97"/>
      <c r="AA28" s="97"/>
      <c r="AB28" s="97"/>
      <c r="AC28" s="7"/>
      <c r="AD28" s="7"/>
      <c r="AE28" s="7"/>
      <c r="AF28" s="7"/>
      <c r="AG28" s="7"/>
      <c r="AH28" s="7"/>
      <c r="AI28" s="7"/>
    </row>
    <row r="29" spans="1:35" s="88" customFormat="1" ht="18.95" customHeight="1">
      <c r="A29" s="550"/>
      <c r="B29" s="543"/>
      <c r="C29" s="107"/>
      <c r="D29" s="103"/>
      <c r="E29" s="108"/>
      <c r="F29" s="103"/>
      <c r="G29" s="107"/>
      <c r="H29" s="103"/>
      <c r="I29" s="108"/>
      <c r="J29" s="103"/>
      <c r="K29" s="109"/>
      <c r="L29" s="110"/>
      <c r="M29" s="129"/>
      <c r="N29" s="110"/>
      <c r="O29" s="109"/>
      <c r="P29" s="110"/>
      <c r="Q29" s="111"/>
      <c r="S29" s="7"/>
      <c r="T29" s="97"/>
      <c r="U29" s="97"/>
      <c r="V29" s="97"/>
      <c r="W29" s="97"/>
      <c r="X29" s="97"/>
      <c r="Y29" s="97"/>
      <c r="Z29" s="97"/>
      <c r="AA29" s="97"/>
      <c r="AB29" s="97"/>
      <c r="AC29" s="7"/>
      <c r="AD29" s="7"/>
      <c r="AE29" s="7"/>
      <c r="AF29" s="7"/>
      <c r="AG29" s="7"/>
      <c r="AH29" s="7"/>
      <c r="AI29" s="7"/>
    </row>
    <row r="30" spans="1:35" s="88" customFormat="1" ht="18.95" customHeight="1">
      <c r="A30" s="550"/>
      <c r="B30" s="145"/>
      <c r="C30" s="107"/>
      <c r="D30" s="103"/>
      <c r="E30" s="108"/>
      <c r="F30" s="103"/>
      <c r="G30" s="107"/>
      <c r="H30" s="103"/>
      <c r="I30" s="108"/>
      <c r="J30" s="103"/>
      <c r="K30" s="109"/>
      <c r="L30" s="110"/>
      <c r="M30" s="129"/>
      <c r="N30" s="110"/>
      <c r="O30" s="109"/>
      <c r="P30" s="110"/>
      <c r="Q30" s="111"/>
      <c r="S30" s="7"/>
      <c r="T30" s="97"/>
      <c r="U30" s="97"/>
      <c r="V30" s="97"/>
      <c r="W30" s="97"/>
      <c r="X30" s="97"/>
      <c r="Y30" s="97"/>
      <c r="Z30" s="97"/>
      <c r="AA30" s="97"/>
      <c r="AB30" s="97"/>
      <c r="AC30" s="7"/>
      <c r="AD30" s="7"/>
      <c r="AE30" s="7"/>
      <c r="AF30" s="7"/>
      <c r="AG30" s="7"/>
      <c r="AH30" s="7"/>
      <c r="AI30" s="7"/>
    </row>
    <row r="31" spans="1:35" s="88" customFormat="1" ht="18.95" customHeight="1">
      <c r="A31" s="550"/>
      <c r="B31" s="543" t="str">
        <f>'Hoja de trabajo'!H55</f>
        <v>DDD</v>
      </c>
      <c r="C31" s="309">
        <v>0</v>
      </c>
      <c r="D31" s="310">
        <v>0</v>
      </c>
      <c r="E31" s="311">
        <v>0</v>
      </c>
      <c r="F31" s="112"/>
      <c r="G31" s="309">
        <v>0</v>
      </c>
      <c r="H31" s="310">
        <v>0</v>
      </c>
      <c r="I31" s="311">
        <v>0</v>
      </c>
      <c r="J31" s="103"/>
      <c r="K31" s="309">
        <v>0</v>
      </c>
      <c r="L31" s="310">
        <v>0</v>
      </c>
      <c r="M31" s="311">
        <v>0</v>
      </c>
      <c r="N31" s="110"/>
      <c r="O31" s="113">
        <f>'Fracción III 2do 2025'!Q31+C31+G31+K31</f>
        <v>0</v>
      </c>
      <c r="P31" s="120">
        <f>O31+D31+H31+L31</f>
        <v>0</v>
      </c>
      <c r="Q31" s="121">
        <f>P31+E31+I31+M31</f>
        <v>0</v>
      </c>
      <c r="R31" s="114"/>
      <c r="S31" s="7"/>
      <c r="T31" s="7"/>
      <c r="U31" s="7"/>
      <c r="V31" s="7"/>
      <c r="W31" s="179"/>
      <c r="X31" s="179"/>
      <c r="Y31" s="179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8" customFormat="1" ht="18.95" customHeight="1">
      <c r="A32" s="550"/>
      <c r="B32" s="543"/>
      <c r="C32" s="107"/>
      <c r="D32" s="103"/>
      <c r="E32" s="108"/>
      <c r="F32" s="103"/>
      <c r="G32" s="107"/>
      <c r="H32" s="103"/>
      <c r="I32" s="108"/>
      <c r="J32" s="103"/>
      <c r="K32" s="109"/>
      <c r="L32" s="110"/>
      <c r="M32" s="129"/>
      <c r="N32" s="110"/>
      <c r="O32" s="109"/>
      <c r="P32" s="110"/>
      <c r="Q32" s="111"/>
      <c r="S32" s="7"/>
      <c r="T32" s="7"/>
      <c r="AC32" s="7"/>
      <c r="AD32" s="7"/>
      <c r="AE32" s="7"/>
      <c r="AF32" s="7"/>
      <c r="AG32" s="7"/>
      <c r="AH32" s="7"/>
      <c r="AI32" s="7"/>
    </row>
    <row r="33" spans="1:35" s="88" customFormat="1" ht="18.95" customHeight="1" thickBot="1">
      <c r="A33" s="551"/>
      <c r="B33" s="146"/>
      <c r="C33" s="147"/>
      <c r="D33" s="148"/>
      <c r="E33" s="149"/>
      <c r="F33" s="148"/>
      <c r="G33" s="147"/>
      <c r="H33" s="148"/>
      <c r="I33" s="149"/>
      <c r="J33" s="148"/>
      <c r="K33" s="150"/>
      <c r="L33" s="151"/>
      <c r="M33" s="152"/>
      <c r="N33" s="151"/>
      <c r="O33" s="150"/>
      <c r="P33" s="151"/>
      <c r="Q33" s="153"/>
      <c r="S33" s="7"/>
      <c r="AC33" s="7"/>
      <c r="AD33" s="7"/>
      <c r="AE33" s="7"/>
      <c r="AF33" s="7"/>
      <c r="AG33" s="7"/>
      <c r="AH33" s="7"/>
      <c r="AI33" s="7"/>
    </row>
    <row r="34" spans="1:35" s="88" customFormat="1">
      <c r="A34" s="154"/>
      <c r="B34" s="103"/>
      <c r="C34" s="103"/>
      <c r="D34" s="103"/>
      <c r="E34" s="103"/>
      <c r="F34" s="103"/>
      <c r="G34" s="103"/>
      <c r="H34" s="103"/>
      <c r="I34" s="103"/>
      <c r="J34" s="103"/>
      <c r="K34" s="110"/>
      <c r="L34" s="110"/>
      <c r="M34" s="110"/>
      <c r="N34" s="110"/>
      <c r="O34" s="110"/>
      <c r="P34" s="110"/>
      <c r="Q34" s="155"/>
      <c r="S34" s="7"/>
      <c r="AC34" s="7"/>
      <c r="AD34" s="7"/>
      <c r="AE34" s="7"/>
      <c r="AF34" s="7"/>
      <c r="AG34" s="7"/>
      <c r="AH34" s="7"/>
      <c r="AI34" s="7"/>
    </row>
    <row r="35" spans="1:35" s="88" customFormat="1">
      <c r="A35" s="156"/>
      <c r="B35" s="103"/>
      <c r="C35" s="103"/>
      <c r="D35" s="103"/>
      <c r="E35" s="103"/>
      <c r="F35" s="103"/>
      <c r="G35" s="103"/>
      <c r="H35" s="103"/>
      <c r="I35" s="103"/>
      <c r="J35" s="103"/>
      <c r="K35" s="110"/>
      <c r="L35" s="110"/>
      <c r="M35" s="110"/>
      <c r="N35" s="110"/>
      <c r="O35" s="110"/>
      <c r="P35" s="110"/>
      <c r="Q35" s="111"/>
      <c r="S35" s="7"/>
      <c r="AC35" s="7"/>
      <c r="AD35" s="7"/>
      <c r="AE35" s="7"/>
      <c r="AF35" s="7"/>
      <c r="AG35" s="7"/>
      <c r="AH35" s="7"/>
      <c r="AI35" s="7"/>
    </row>
    <row r="36" spans="1:35" s="88" customFormat="1" ht="15.75" thickBot="1">
      <c r="A36" s="157"/>
      <c r="B36" s="158" t="s">
        <v>153</v>
      </c>
      <c r="C36" s="159">
        <f>C12+C16+C19+C22+C25+C28+C31</f>
        <v>0</v>
      </c>
      <c r="D36" s="159">
        <f>D12+D16+D19+D22+D25+D28+D31</f>
        <v>0</v>
      </c>
      <c r="E36" s="159">
        <f>E12+E16+E19+E22+E25+E28+E31</f>
        <v>0</v>
      </c>
      <c r="F36" s="158"/>
      <c r="G36" s="159">
        <f>G12+G16+G19+G22+G25+G28+G31</f>
        <v>0</v>
      </c>
      <c r="H36" s="159">
        <f>H12+H16+H19+H22+H25+H28+H31</f>
        <v>0</v>
      </c>
      <c r="I36" s="159">
        <f>I12+I16+I19+I22+I25+I28+I31</f>
        <v>0</v>
      </c>
      <c r="J36" s="158"/>
      <c r="K36" s="159">
        <f>K12+K16+K19+K22+K25+K28+K31</f>
        <v>0</v>
      </c>
      <c r="L36" s="159">
        <f>L12+L16+L19+L22+L25+L28+L31</f>
        <v>0</v>
      </c>
      <c r="M36" s="159">
        <f>M12+M16+M19+M22+M25+M28+M31</f>
        <v>0</v>
      </c>
      <c r="N36" s="160"/>
      <c r="O36" s="159">
        <f>O12+O16+O19+O22+O25+O28+O31</f>
        <v>0</v>
      </c>
      <c r="P36" s="159">
        <f>P12+P16+P19+P22+P25+P28+P31</f>
        <v>0</v>
      </c>
      <c r="Q36" s="161">
        <f>Q12+Q16+Q19+Q22+Q25+Q28+Q31</f>
        <v>0</v>
      </c>
      <c r="R36" s="162"/>
      <c r="S36" s="163"/>
      <c r="AC36" s="7"/>
      <c r="AD36" s="7"/>
      <c r="AE36" s="7"/>
      <c r="AF36" s="7"/>
      <c r="AG36" s="7"/>
      <c r="AH36" s="7"/>
      <c r="AI36" s="7"/>
    </row>
    <row r="37" spans="1:35" s="88" customFormat="1" ht="15.75" thickTop="1">
      <c r="A37" s="164"/>
      <c r="Q37" s="165"/>
      <c r="S37" s="7"/>
      <c r="AC37" s="7"/>
      <c r="AD37" s="7"/>
      <c r="AE37" s="7"/>
      <c r="AF37" s="7"/>
      <c r="AG37" s="7"/>
      <c r="AH37" s="7"/>
      <c r="AI37" s="7"/>
    </row>
    <row r="38" spans="1:35" s="88" customFormat="1">
      <c r="A38" s="157"/>
      <c r="B38" s="158" t="s">
        <v>154</v>
      </c>
      <c r="C38" s="166">
        <f>C36</f>
        <v>0</v>
      </c>
      <c r="D38" s="166">
        <f>D36+C38</f>
        <v>0</v>
      </c>
      <c r="E38" s="166">
        <f>E36+D38</f>
        <v>0</v>
      </c>
      <c r="F38" s="158"/>
      <c r="G38" s="166">
        <f>G36+E38</f>
        <v>0</v>
      </c>
      <c r="H38" s="166">
        <f>H36+G38</f>
        <v>0</v>
      </c>
      <c r="I38" s="166">
        <f>I36+H38</f>
        <v>0</v>
      </c>
      <c r="J38" s="158"/>
      <c r="K38" s="166">
        <f>K36+I38</f>
        <v>0</v>
      </c>
      <c r="L38" s="166">
        <f>L36+K38</f>
        <v>0</v>
      </c>
      <c r="M38" s="166">
        <f>M36+L38</f>
        <v>0</v>
      </c>
      <c r="N38" s="160"/>
      <c r="O38" s="166">
        <f>C36+G36+K36</f>
        <v>0</v>
      </c>
      <c r="P38" s="166">
        <f>D36+H36+L36+O38</f>
        <v>0</v>
      </c>
      <c r="Q38" s="167">
        <f>E36+I36+M36+P38</f>
        <v>0</v>
      </c>
      <c r="R38" s="162"/>
      <c r="S38" s="7"/>
      <c r="AC38" s="63"/>
      <c r="AD38" s="7"/>
      <c r="AE38" s="7"/>
      <c r="AF38" s="7"/>
      <c r="AG38" s="7"/>
      <c r="AH38" s="7"/>
      <c r="AI38" s="7"/>
    </row>
    <row r="39" spans="1:35" s="88" customForma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0"/>
      <c r="O39" s="158"/>
      <c r="P39" s="158"/>
      <c r="Q39" s="168"/>
      <c r="R39" s="169"/>
      <c r="S39" s="7"/>
      <c r="T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88" customFormat="1">
      <c r="A40" s="170"/>
      <c r="B40" s="158" t="s">
        <v>155</v>
      </c>
      <c r="C40" s="171"/>
      <c r="D40" s="172"/>
      <c r="E40" s="172">
        <f>C36+D36+E36</f>
        <v>0</v>
      </c>
      <c r="F40" s="171"/>
      <c r="G40" s="171"/>
      <c r="H40" s="172"/>
      <c r="I40" s="172">
        <f>G36+H36+I36</f>
        <v>0</v>
      </c>
      <c r="J40" s="171"/>
      <c r="K40" s="171"/>
      <c r="L40" s="172"/>
      <c r="M40" s="172">
        <f>K36+L36+M36</f>
        <v>0</v>
      </c>
      <c r="N40" s="171"/>
      <c r="O40" s="171"/>
      <c r="P40" s="172"/>
      <c r="Q40" s="173">
        <f>E40+I40+M40</f>
        <v>0</v>
      </c>
      <c r="R40" s="174"/>
      <c r="S40" s="7"/>
      <c r="T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8" customFormat="1">
      <c r="A41" s="156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75"/>
      <c r="R41" s="7"/>
      <c r="S41" s="7"/>
      <c r="T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8" customFormat="1">
      <c r="A42" s="5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54"/>
      <c r="R42" s="7"/>
      <c r="S42" s="7"/>
      <c r="T42" s="7"/>
      <c r="X42" s="7"/>
      <c r="Y42" s="7"/>
      <c r="Z42" s="7"/>
      <c r="AA42" s="7"/>
      <c r="AB42" s="7"/>
      <c r="AC42" s="7"/>
      <c r="AD42" s="63"/>
      <c r="AE42" s="7"/>
      <c r="AF42" s="7"/>
      <c r="AG42" s="7"/>
      <c r="AH42" s="7"/>
      <c r="AI42" s="7"/>
    </row>
    <row r="43" spans="1:35" ht="15.75" thickBo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2"/>
    </row>
    <row r="44" spans="1:35" s="8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63"/>
      <c r="AF45" s="7"/>
      <c r="AG45" s="7"/>
      <c r="AH45" s="7"/>
      <c r="AI45" s="7"/>
    </row>
    <row r="46" spans="1:35" s="88" customFormat="1" ht="17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63"/>
      <c r="AF46" s="7"/>
      <c r="AG46" s="7"/>
      <c r="AH46" s="7"/>
      <c r="AI46" s="7"/>
    </row>
    <row r="47" spans="1:35" s="88" customFormat="1" ht="17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3"/>
      <c r="AF47" s="7"/>
      <c r="AG47" s="7"/>
      <c r="AH47" s="7"/>
      <c r="AI47" s="7"/>
    </row>
    <row r="48" spans="1:35" s="88" customFormat="1" ht="17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3"/>
      <c r="AF48" s="7"/>
      <c r="AG48" s="7"/>
      <c r="AH48" s="7"/>
      <c r="AI48" s="7"/>
    </row>
    <row r="49" spans="1:35" s="88" customFormat="1" ht="17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63"/>
      <c r="AF49" s="7"/>
      <c r="AG49" s="7"/>
      <c r="AH49" s="7"/>
      <c r="AI49" s="7"/>
    </row>
    <row r="50" spans="1:35" s="88" customFormat="1" ht="17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63"/>
      <c r="AF50" s="7"/>
      <c r="AG50" s="7"/>
      <c r="AH50" s="7"/>
      <c r="AI50" s="7"/>
    </row>
    <row r="51" spans="1:35" s="88" customFormat="1" ht="17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63"/>
      <c r="AF51" s="7"/>
      <c r="AG51" s="7"/>
      <c r="AH51" s="7"/>
      <c r="AI51" s="7"/>
    </row>
    <row r="52" spans="1:35" s="88" customFormat="1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63"/>
      <c r="AG52" s="7"/>
      <c r="AH52" s="7"/>
      <c r="AI52" s="7"/>
    </row>
    <row r="53" spans="1:35" s="88" customFormat="1" ht="13.5" customHeight="1">
      <c r="A53" s="7"/>
      <c r="B53" s="7"/>
      <c r="C53" s="7"/>
      <c r="D53" s="7"/>
      <c r="E53" s="7"/>
      <c r="F53" s="7"/>
      <c r="G53" s="522"/>
      <c r="H53" s="522"/>
      <c r="I53" s="522"/>
      <c r="J53" s="7"/>
      <c r="K53" s="7"/>
      <c r="L53" s="7"/>
      <c r="M53" s="7"/>
      <c r="N53" s="7"/>
      <c r="O53" s="522"/>
      <c r="P53" s="522"/>
      <c r="Q53" s="522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8" customFormat="1">
      <c r="A54" s="7"/>
      <c r="B54" s="319" t="s">
        <v>47</v>
      </c>
      <c r="C54" s="7"/>
      <c r="D54" s="7"/>
      <c r="E54" s="7"/>
      <c r="F54" s="7"/>
      <c r="G54" s="523" t="s">
        <v>48</v>
      </c>
      <c r="H54" s="523"/>
      <c r="I54" s="523"/>
      <c r="J54" s="7"/>
      <c r="K54" s="7"/>
      <c r="L54" s="7"/>
      <c r="M54" s="7"/>
      <c r="N54" s="7"/>
      <c r="O54" s="523" t="s">
        <v>49</v>
      </c>
      <c r="P54" s="523"/>
      <c r="Q54" s="52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63"/>
      <c r="AH55" s="63"/>
      <c r="AI55" s="63"/>
    </row>
  </sheetData>
  <mergeCells count="34">
    <mergeCell ref="Z15:AA16"/>
    <mergeCell ref="T1:AB1"/>
    <mergeCell ref="Z3:AB3"/>
    <mergeCell ref="T3:V3"/>
    <mergeCell ref="W3:Y3"/>
    <mergeCell ref="T5:V5"/>
    <mergeCell ref="W5:Y5"/>
    <mergeCell ref="Z5:AB5"/>
    <mergeCell ref="T2:AB2"/>
    <mergeCell ref="T4:V4"/>
    <mergeCell ref="W4:Y4"/>
    <mergeCell ref="Z4:AB4"/>
    <mergeCell ref="O7:Q8"/>
    <mergeCell ref="C7:M7"/>
    <mergeCell ref="O6:Q6"/>
    <mergeCell ref="C8:E8"/>
    <mergeCell ref="A6:M6"/>
    <mergeCell ref="G8:I8"/>
    <mergeCell ref="K8:M8"/>
    <mergeCell ref="A7:A9"/>
    <mergeCell ref="B7:B9"/>
    <mergeCell ref="O53:Q53"/>
    <mergeCell ref="V15:W16"/>
    <mergeCell ref="G54:I54"/>
    <mergeCell ref="O54:Q54"/>
    <mergeCell ref="A12:A33"/>
    <mergeCell ref="B25:B26"/>
    <mergeCell ref="B28:B29"/>
    <mergeCell ref="B31:B32"/>
    <mergeCell ref="G53:I53"/>
    <mergeCell ref="B12:B13"/>
    <mergeCell ref="B19:B20"/>
    <mergeCell ref="B22:B23"/>
    <mergeCell ref="B16:B17"/>
  </mergeCells>
  <printOptions horizontalCentered="1"/>
  <pageMargins left="0.39370078740157483" right="0.39370078740157483" top="0.39370078740157483" bottom="0.39370078740157483" header="0.31496062992125984" footer="0.31496062992125984"/>
  <pageSetup scale="58" fitToWidth="2" orientation="landscape" r:id="rId1"/>
  <colBreaks count="1" manualBreakCount="1">
    <brk id="1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611232"/>
    <pageSetUpPr fitToPage="1"/>
  </sheetPr>
  <dimension ref="A1:AI55"/>
  <sheetViews>
    <sheetView zoomScaleNormal="100" workbookViewId="0">
      <selection sqref="A1:B4"/>
    </sheetView>
  </sheetViews>
  <sheetFormatPr defaultColWidth="11.42578125" defaultRowHeight="15"/>
  <cols>
    <col min="1" max="1" width="20.85546875" style="7" customWidth="1"/>
    <col min="2" max="2" width="37.5703125" style="7" customWidth="1"/>
    <col min="3" max="3" width="11.5703125" style="7" customWidth="1"/>
    <col min="4" max="4" width="12.85546875" style="7" customWidth="1"/>
    <col min="5" max="5" width="13" style="7" customWidth="1"/>
    <col min="6" max="6" width="0.85546875" style="7" customWidth="1"/>
    <col min="7" max="8" width="12.42578125" style="7" customWidth="1"/>
    <col min="9" max="9" width="12.5703125" style="7" customWidth="1"/>
    <col min="10" max="10" width="0.85546875" style="7" customWidth="1"/>
    <col min="11" max="11" width="11.85546875" style="7" customWidth="1"/>
    <col min="12" max="13" width="12.5703125" style="7" customWidth="1"/>
    <col min="14" max="14" width="0.85546875" style="7" customWidth="1"/>
    <col min="15" max="15" width="13.5703125" style="7" customWidth="1"/>
    <col min="16" max="16" width="13.42578125" style="7" customWidth="1"/>
    <col min="17" max="17" width="16" style="7" customWidth="1"/>
    <col min="18" max="19" width="1.5703125" style="7" customWidth="1"/>
    <col min="20" max="28" width="14.5703125" style="7" customWidth="1"/>
    <col min="29" max="29" width="9.42578125" style="7" customWidth="1"/>
    <col min="30" max="16384" width="11.42578125" style="7"/>
  </cols>
  <sheetData>
    <row r="1" spans="1:35" s="8" customFormat="1" ht="18.75" customHeight="1">
      <c r="A1" s="75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  <c r="T1" s="527" t="s">
        <v>310</v>
      </c>
      <c r="U1" s="528"/>
      <c r="V1" s="528"/>
      <c r="W1" s="528"/>
      <c r="X1" s="528"/>
      <c r="Y1" s="528"/>
      <c r="Z1" s="528"/>
      <c r="AA1" s="528"/>
      <c r="AB1" s="529"/>
      <c r="AE1" s="78"/>
    </row>
    <row r="2" spans="1:35" s="8" customFormat="1" ht="15.95" customHeight="1">
      <c r="A2" s="75" t="s">
        <v>311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T2" s="532">
        <f>Q40</f>
        <v>0</v>
      </c>
      <c r="U2" s="541"/>
      <c r="V2" s="541"/>
      <c r="W2" s="541"/>
      <c r="X2" s="541"/>
      <c r="Y2" s="541"/>
      <c r="Z2" s="541"/>
      <c r="AA2" s="541"/>
      <c r="AB2" s="542"/>
      <c r="AD2" s="79"/>
      <c r="AE2" s="79"/>
      <c r="AF2" s="79"/>
      <c r="AG2" s="79"/>
    </row>
    <row r="3" spans="1:35" s="8" customFormat="1" ht="15.95" customHeight="1">
      <c r="A3" s="80" t="s">
        <v>312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  <c r="S3" s="7"/>
      <c r="T3" s="530">
        <f>IF(Q40=0,0,T4/$Q$40)</f>
        <v>0</v>
      </c>
      <c r="U3" s="531"/>
      <c r="V3" s="531"/>
      <c r="W3" s="530">
        <f>IF(Q40=0,0,W4/$Q$40)</f>
        <v>0</v>
      </c>
      <c r="X3" s="531"/>
      <c r="Y3" s="531"/>
      <c r="Z3" s="530">
        <f>IF(Q40=0,0,Z4/$Q$40)</f>
        <v>0</v>
      </c>
      <c r="AA3" s="531"/>
      <c r="AB3" s="531"/>
      <c r="AC3" s="81"/>
      <c r="AD3" s="79"/>
      <c r="AE3" s="79"/>
      <c r="AF3" s="79"/>
      <c r="AG3" s="79"/>
    </row>
    <row r="4" spans="1:35" s="8" customFormat="1" ht="15.95" customHeight="1">
      <c r="A4" s="80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  <c r="S4" s="7"/>
      <c r="T4" s="532">
        <f>E40</f>
        <v>0</v>
      </c>
      <c r="U4" s="533"/>
      <c r="V4" s="534"/>
      <c r="W4" s="532">
        <f>I40</f>
        <v>0</v>
      </c>
      <c r="X4" s="533"/>
      <c r="Y4" s="534"/>
      <c r="Z4" s="532">
        <f>M40</f>
        <v>0</v>
      </c>
      <c r="AA4" s="533"/>
      <c r="AB4" s="534"/>
      <c r="AC4" s="82"/>
      <c r="AD4" s="79"/>
      <c r="AE4" s="79"/>
      <c r="AF4" s="79"/>
      <c r="AG4" s="79"/>
    </row>
    <row r="5" spans="1:35" s="8" customFormat="1" ht="15.95" customHeight="1">
      <c r="A5" s="75" t="s">
        <v>347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  <c r="S5" s="7"/>
      <c r="T5" s="535" t="s">
        <v>314</v>
      </c>
      <c r="U5" s="536"/>
      <c r="V5" s="537"/>
      <c r="W5" s="538" t="s">
        <v>315</v>
      </c>
      <c r="X5" s="539"/>
      <c r="Y5" s="540"/>
      <c r="Z5" s="538" t="s">
        <v>316</v>
      </c>
      <c r="AA5" s="539"/>
      <c r="AB5" s="540"/>
      <c r="AC5" s="7"/>
      <c r="AD5" s="79"/>
      <c r="AE5" s="79"/>
      <c r="AF5" s="79"/>
      <c r="AG5" s="79"/>
    </row>
    <row r="6" spans="1:35" ht="21">
      <c r="A6" s="563" t="s">
        <v>317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6"/>
      <c r="N6" s="83"/>
      <c r="O6" s="524" t="s">
        <v>348</v>
      </c>
      <c r="P6" s="525"/>
      <c r="Q6" s="526"/>
      <c r="R6" s="84"/>
      <c r="T6" s="85" t="s">
        <v>349</v>
      </c>
      <c r="U6" s="85" t="s">
        <v>150</v>
      </c>
      <c r="V6" s="85" t="s">
        <v>151</v>
      </c>
      <c r="W6" s="85" t="s">
        <v>349</v>
      </c>
      <c r="X6" s="85" t="s">
        <v>150</v>
      </c>
      <c r="Y6" s="85" t="s">
        <v>151</v>
      </c>
      <c r="Z6" s="85" t="s">
        <v>349</v>
      </c>
      <c r="AA6" s="85" t="s">
        <v>150</v>
      </c>
      <c r="AB6" s="85" t="s">
        <v>151</v>
      </c>
      <c r="AD6" s="79"/>
      <c r="AE6" s="79"/>
      <c r="AF6" s="79"/>
      <c r="AG6" s="79"/>
      <c r="AH6" s="8"/>
      <c r="AI6" s="8"/>
    </row>
    <row r="7" spans="1:35" ht="12.75" customHeight="1">
      <c r="A7" s="552" t="s">
        <v>163</v>
      </c>
      <c r="B7" s="554" t="s">
        <v>319</v>
      </c>
      <c r="C7" s="555" t="s">
        <v>320</v>
      </c>
      <c r="D7" s="556"/>
      <c r="E7" s="556"/>
      <c r="F7" s="556"/>
      <c r="G7" s="556"/>
      <c r="H7" s="556"/>
      <c r="I7" s="556"/>
      <c r="J7" s="556"/>
      <c r="K7" s="556"/>
      <c r="L7" s="556"/>
      <c r="M7" s="557"/>
      <c r="N7" s="86"/>
      <c r="O7" s="516" t="s">
        <v>350</v>
      </c>
      <c r="P7" s="517"/>
      <c r="Q7" s="518"/>
      <c r="R7" s="87"/>
      <c r="S7" s="88"/>
      <c r="T7" s="315">
        <f>C36</f>
        <v>0</v>
      </c>
      <c r="U7" s="315">
        <f>D36</f>
        <v>0</v>
      </c>
      <c r="V7" s="315">
        <f>E36</f>
        <v>0</v>
      </c>
      <c r="W7" s="315">
        <f>G36</f>
        <v>0</v>
      </c>
      <c r="X7" s="315">
        <f>H36</f>
        <v>0</v>
      </c>
      <c r="Y7" s="315">
        <f>I36</f>
        <v>0</v>
      </c>
      <c r="Z7" s="315">
        <f>K36</f>
        <v>0</v>
      </c>
      <c r="AA7" s="315">
        <f>L36</f>
        <v>0</v>
      </c>
      <c r="AB7" s="315">
        <f>M36</f>
        <v>0</v>
      </c>
      <c r="AG7" s="8"/>
      <c r="AH7" s="8"/>
      <c r="AI7" s="8"/>
    </row>
    <row r="8" spans="1:35" ht="12.75" customHeight="1">
      <c r="A8" s="553"/>
      <c r="B8" s="554"/>
      <c r="C8" s="558" t="s">
        <v>314</v>
      </c>
      <c r="D8" s="546"/>
      <c r="E8" s="547"/>
      <c r="F8" s="89"/>
      <c r="G8" s="545" t="s">
        <v>315</v>
      </c>
      <c r="H8" s="546"/>
      <c r="I8" s="547"/>
      <c r="J8" s="90"/>
      <c r="K8" s="559" t="s">
        <v>316</v>
      </c>
      <c r="L8" s="560"/>
      <c r="M8" s="561"/>
      <c r="N8" s="91"/>
      <c r="O8" s="519"/>
      <c r="P8" s="520"/>
      <c r="Q8" s="521"/>
      <c r="R8" s="87"/>
      <c r="S8" s="88"/>
      <c r="T8" s="92">
        <f>IF(T4=0,0,T7/T4)</f>
        <v>0</v>
      </c>
      <c r="U8" s="92">
        <f>IF(T4=0,0,U7/T4)</f>
        <v>0</v>
      </c>
      <c r="V8" s="92">
        <f>IF(T4=0,0,V7/T4)</f>
        <v>0</v>
      </c>
      <c r="W8" s="92">
        <f>IF(W4=0,0,W7/W4)</f>
        <v>0</v>
      </c>
      <c r="X8" s="92">
        <f>IF(W4=0,0,X7/W4)</f>
        <v>0</v>
      </c>
      <c r="Y8" s="92">
        <f>IF(W4=0,0,Y7/W4)</f>
        <v>0</v>
      </c>
      <c r="Z8" s="92">
        <f>IF(Z4=0,0,Z7/Z4)</f>
        <v>0</v>
      </c>
      <c r="AA8" s="92">
        <f>IF(Z4=0,0,AA7/Z4)</f>
        <v>0</v>
      </c>
      <c r="AB8" s="92">
        <f>IF(Z4=0,0,AB7/Z4)</f>
        <v>0</v>
      </c>
      <c r="AG8" s="8"/>
      <c r="AH8" s="8"/>
      <c r="AI8" s="8"/>
    </row>
    <row r="9" spans="1:35">
      <c r="A9" s="553"/>
      <c r="B9" s="554"/>
      <c r="C9" s="93" t="s">
        <v>349</v>
      </c>
      <c r="D9" s="93" t="s">
        <v>150</v>
      </c>
      <c r="E9" s="93" t="s">
        <v>151</v>
      </c>
      <c r="F9" s="94"/>
      <c r="G9" s="93" t="s">
        <v>349</v>
      </c>
      <c r="H9" s="93" t="s">
        <v>150</v>
      </c>
      <c r="I9" s="93" t="s">
        <v>151</v>
      </c>
      <c r="J9" s="94"/>
      <c r="K9" s="93" t="s">
        <v>349</v>
      </c>
      <c r="L9" s="93" t="s">
        <v>150</v>
      </c>
      <c r="M9" s="93" t="s">
        <v>151</v>
      </c>
      <c r="N9" s="94"/>
      <c r="O9" s="95" t="s">
        <v>351</v>
      </c>
      <c r="P9" s="95" t="s">
        <v>352</v>
      </c>
      <c r="Q9" s="95" t="s">
        <v>353</v>
      </c>
      <c r="R9" s="96"/>
      <c r="S9" s="88"/>
      <c r="T9" s="97"/>
      <c r="U9" s="97"/>
      <c r="V9" s="97"/>
      <c r="W9" s="97"/>
      <c r="X9" s="97"/>
      <c r="Y9" s="97"/>
      <c r="Z9" s="97"/>
      <c r="AA9" s="97"/>
      <c r="AB9" s="97"/>
    </row>
    <row r="10" spans="1:35">
      <c r="A10" s="98"/>
      <c r="B10" s="99"/>
      <c r="C10" s="100"/>
      <c r="D10" s="101"/>
      <c r="E10" s="102"/>
      <c r="F10" s="103"/>
      <c r="G10" s="100"/>
      <c r="H10" s="101"/>
      <c r="I10" s="102"/>
      <c r="J10" s="103"/>
      <c r="K10" s="100"/>
      <c r="L10" s="101"/>
      <c r="M10" s="102"/>
      <c r="N10" s="103"/>
      <c r="O10" s="100"/>
      <c r="P10" s="101"/>
      <c r="Q10" s="104"/>
      <c r="S10" s="88"/>
      <c r="T10" s="97"/>
      <c r="U10" s="97"/>
      <c r="V10" s="97"/>
      <c r="W10" s="97"/>
      <c r="X10" s="97"/>
      <c r="Y10" s="97"/>
      <c r="Z10" s="97"/>
      <c r="AA10" s="97"/>
      <c r="AB10" s="97"/>
    </row>
    <row r="11" spans="1:35" s="88" customFormat="1" ht="15" customHeight="1">
      <c r="A11" s="105"/>
      <c r="B11" s="106"/>
      <c r="C11" s="107"/>
      <c r="D11" s="103"/>
      <c r="E11" s="108"/>
      <c r="F11" s="103"/>
      <c r="G11" s="107"/>
      <c r="H11" s="103"/>
      <c r="I11" s="108"/>
      <c r="J11" s="103"/>
      <c r="K11" s="107"/>
      <c r="L11" s="103"/>
      <c r="M11" s="108"/>
      <c r="N11" s="103"/>
      <c r="O11" s="109"/>
      <c r="P11" s="110"/>
      <c r="Q11" s="111"/>
      <c r="T11" s="97"/>
      <c r="U11" s="97"/>
      <c r="V11" s="97"/>
      <c r="W11" s="97"/>
      <c r="X11" s="97"/>
      <c r="Y11" s="97"/>
      <c r="Z11" s="97"/>
      <c r="AA11" s="97"/>
      <c r="AB11" s="97"/>
      <c r="AC11" s="7"/>
      <c r="AD11" s="7"/>
      <c r="AE11" s="7"/>
      <c r="AF11" s="7"/>
      <c r="AG11" s="7"/>
      <c r="AH11" s="7"/>
      <c r="AI11" s="7"/>
    </row>
    <row r="12" spans="1:35" s="88" customFormat="1" ht="18" customHeight="1">
      <c r="A12" s="549" t="str">
        <f>VLOOKUP('Hoja de trabajo'!$A$2,Hoja1!$B$1:$C$36,2,FALSE)</f>
        <v>U. de Guanajuato</v>
      </c>
      <c r="B12" s="543" t="str">
        <f>'Hoja de trabajo'!H49</f>
        <v>SUBSIDIOS FEDERALES PARA ORGANISMOS DESCENTRALIZADOS ESTATALES       U006</v>
      </c>
      <c r="C12" s="309">
        <v>0</v>
      </c>
      <c r="D12" s="310">
        <v>0</v>
      </c>
      <c r="E12" s="311">
        <v>0</v>
      </c>
      <c r="F12" s="112"/>
      <c r="G12" s="309">
        <v>0</v>
      </c>
      <c r="H12" s="310">
        <v>0</v>
      </c>
      <c r="I12" s="311">
        <v>0</v>
      </c>
      <c r="J12" s="112"/>
      <c r="K12" s="309">
        <v>0</v>
      </c>
      <c r="L12" s="310">
        <v>0</v>
      </c>
      <c r="M12" s="311">
        <v>0</v>
      </c>
      <c r="N12" s="110"/>
      <c r="O12" s="113">
        <f>'Fracción III 3er 2025'!Q12+C12+G12+K12</f>
        <v>0</v>
      </c>
      <c r="P12" s="114">
        <f>O12+D12+H12+L12</f>
        <v>0</v>
      </c>
      <c r="Q12" s="115">
        <f>P12+E12+I12+M12</f>
        <v>0</v>
      </c>
      <c r="R12" s="114"/>
      <c r="T12" s="97"/>
      <c r="U12" s="97"/>
      <c r="V12" s="97"/>
      <c r="W12" s="97"/>
      <c r="X12" s="97"/>
      <c r="Y12" s="97"/>
      <c r="Z12" s="97"/>
      <c r="AA12" s="97"/>
      <c r="AB12" s="97"/>
      <c r="AC12" s="7"/>
      <c r="AD12" s="7"/>
      <c r="AE12" s="7"/>
      <c r="AF12" s="7"/>
      <c r="AG12" s="7"/>
      <c r="AH12" s="7"/>
      <c r="AI12" s="7"/>
    </row>
    <row r="13" spans="1:35" s="88" customFormat="1" ht="18" customHeight="1">
      <c r="A13" s="550"/>
      <c r="B13" s="543"/>
      <c r="C13" s="116"/>
      <c r="D13" s="117"/>
      <c r="E13" s="118"/>
      <c r="F13" s="119"/>
      <c r="G13" s="116"/>
      <c r="H13" s="117"/>
      <c r="I13" s="118"/>
      <c r="J13" s="119"/>
      <c r="K13" s="116"/>
      <c r="L13" s="117"/>
      <c r="M13" s="118"/>
      <c r="N13" s="110"/>
      <c r="O13" s="113"/>
      <c r="P13" s="120"/>
      <c r="Q13" s="121"/>
      <c r="R13" s="114"/>
      <c r="T13" s="97"/>
      <c r="U13" s="97"/>
      <c r="V13" s="97"/>
      <c r="W13" s="97"/>
      <c r="X13" s="97"/>
      <c r="Y13" s="97"/>
      <c r="Z13" s="97"/>
      <c r="AA13" s="97"/>
      <c r="AB13" s="97"/>
      <c r="AC13" s="7"/>
      <c r="AD13" s="7"/>
      <c r="AE13" s="7"/>
      <c r="AF13" s="7"/>
      <c r="AG13" s="7"/>
      <c r="AH13" s="7"/>
      <c r="AI13" s="7"/>
    </row>
    <row r="14" spans="1:35" s="88" customFormat="1" ht="5.25" customHeight="1">
      <c r="A14" s="550"/>
      <c r="B14" s="122"/>
      <c r="C14" s="123"/>
      <c r="D14" s="124"/>
      <c r="E14" s="125"/>
      <c r="F14" s="103"/>
      <c r="G14" s="123"/>
      <c r="H14" s="124"/>
      <c r="I14" s="125"/>
      <c r="J14" s="103"/>
      <c r="K14" s="123"/>
      <c r="L14" s="124"/>
      <c r="M14" s="125"/>
      <c r="N14" s="110"/>
      <c r="O14" s="126"/>
      <c r="P14" s="127"/>
      <c r="Q14" s="128"/>
      <c r="T14" s="97"/>
      <c r="U14" s="97"/>
      <c r="V14" s="97"/>
      <c r="W14" s="97"/>
      <c r="X14" s="97"/>
      <c r="Y14" s="97"/>
      <c r="Z14" s="97"/>
      <c r="AA14" s="97"/>
      <c r="AB14" s="97"/>
      <c r="AC14" s="7"/>
      <c r="AD14" s="7"/>
      <c r="AE14" s="7"/>
      <c r="AF14" s="7"/>
      <c r="AG14" s="7"/>
      <c r="AH14" s="7"/>
      <c r="AI14" s="7"/>
    </row>
    <row r="15" spans="1:35" s="88" customFormat="1" ht="18.95" customHeight="1">
      <c r="A15" s="550"/>
      <c r="B15" s="122"/>
      <c r="C15" s="107"/>
      <c r="D15" s="103"/>
      <c r="E15" s="108"/>
      <c r="F15" s="103"/>
      <c r="G15" s="107"/>
      <c r="H15" s="103"/>
      <c r="I15" s="108"/>
      <c r="J15" s="103"/>
      <c r="K15" s="109"/>
      <c r="L15" s="110"/>
      <c r="M15" s="129"/>
      <c r="N15" s="110"/>
      <c r="O15" s="109"/>
      <c r="P15" s="110"/>
      <c r="Q15" s="111"/>
      <c r="T15" s="97"/>
      <c r="U15" s="130"/>
      <c r="V15" s="514" t="s">
        <v>324</v>
      </c>
      <c r="W15" s="514"/>
      <c r="Y15" s="130"/>
      <c r="Z15" s="514" t="s">
        <v>354</v>
      </c>
      <c r="AA15" s="514"/>
      <c r="AB15" s="97"/>
      <c r="AC15" s="7"/>
      <c r="AD15" s="7"/>
      <c r="AE15" s="7"/>
      <c r="AF15" s="7"/>
      <c r="AG15" s="7"/>
      <c r="AH15" s="7"/>
      <c r="AI15" s="7"/>
    </row>
    <row r="16" spans="1:35" s="88" customFormat="1" ht="18.95" customHeight="1">
      <c r="A16" s="550"/>
      <c r="B16" s="544" t="str">
        <f>'Hoja de trabajo'!H50</f>
        <v>PROGRAMA PARA EL DESARROLLO PROFESIONAL DOCENTE (PRODEP)                   S247</v>
      </c>
      <c r="C16" s="309">
        <v>0</v>
      </c>
      <c r="D16" s="310">
        <v>0</v>
      </c>
      <c r="E16" s="311">
        <v>0</v>
      </c>
      <c r="F16" s="112"/>
      <c r="G16" s="309">
        <v>0</v>
      </c>
      <c r="H16" s="310">
        <v>0</v>
      </c>
      <c r="I16" s="311">
        <v>0</v>
      </c>
      <c r="J16" s="103"/>
      <c r="K16" s="309">
        <v>0</v>
      </c>
      <c r="L16" s="310">
        <v>0</v>
      </c>
      <c r="M16" s="311">
        <v>0</v>
      </c>
      <c r="N16" s="110"/>
      <c r="O16" s="113">
        <f>'Fracción III 3er 2025'!Q16+C16+G16+K16</f>
        <v>0</v>
      </c>
      <c r="P16" s="120">
        <f>O16+D16+H16+L16</f>
        <v>0</v>
      </c>
      <c r="Q16" s="121">
        <f>P16+E16+I16+M16</f>
        <v>0</v>
      </c>
      <c r="R16" s="114"/>
      <c r="T16" s="97"/>
      <c r="U16" s="130"/>
      <c r="V16" s="515"/>
      <c r="W16" s="515"/>
      <c r="Y16" s="130"/>
      <c r="Z16" s="515"/>
      <c r="AA16" s="515"/>
      <c r="AB16" s="97"/>
      <c r="AC16" s="7"/>
      <c r="AD16" s="7"/>
      <c r="AE16" s="7"/>
      <c r="AF16" s="7"/>
      <c r="AG16" s="7"/>
      <c r="AH16" s="7"/>
      <c r="AI16" s="7"/>
    </row>
    <row r="17" spans="1:35" s="88" customFormat="1" ht="18.95" customHeight="1">
      <c r="A17" s="550"/>
      <c r="B17" s="544"/>
      <c r="C17" s="107"/>
      <c r="D17" s="103"/>
      <c r="E17" s="108"/>
      <c r="F17" s="103"/>
      <c r="G17" s="107"/>
      <c r="H17" s="103"/>
      <c r="I17" s="108"/>
      <c r="J17" s="103"/>
      <c r="K17" s="113"/>
      <c r="L17" s="110"/>
      <c r="M17" s="129"/>
      <c r="N17" s="110"/>
      <c r="O17" s="109"/>
      <c r="P17" s="110"/>
      <c r="Q17" s="111"/>
      <c r="T17" s="97"/>
      <c r="U17" s="130"/>
      <c r="V17" s="131" t="s">
        <v>325</v>
      </c>
      <c r="W17" s="132"/>
      <c r="X17" s="114"/>
      <c r="Y17" s="130"/>
      <c r="Z17" s="131" t="s">
        <v>325</v>
      </c>
      <c r="AA17" s="132"/>
      <c r="AB17" s="97"/>
      <c r="AC17" s="7"/>
      <c r="AE17" s="7"/>
      <c r="AF17" s="7"/>
      <c r="AG17" s="7"/>
      <c r="AH17" s="7"/>
      <c r="AI17" s="7"/>
    </row>
    <row r="18" spans="1:35" s="88" customFormat="1" ht="18.95" customHeight="1">
      <c r="A18" s="550"/>
      <c r="B18" s="133"/>
      <c r="C18" s="107"/>
      <c r="D18" s="103"/>
      <c r="E18" s="108"/>
      <c r="F18" s="103"/>
      <c r="G18" s="107"/>
      <c r="H18" s="103"/>
      <c r="I18" s="108"/>
      <c r="J18" s="103"/>
      <c r="K18" s="113"/>
      <c r="L18" s="110"/>
      <c r="M18" s="129"/>
      <c r="N18" s="110"/>
      <c r="O18" s="109"/>
      <c r="P18" s="110"/>
      <c r="Q18" s="111"/>
      <c r="T18" s="97"/>
      <c r="U18" s="130"/>
      <c r="V18" s="134"/>
      <c r="W18" s="135"/>
      <c r="Y18" s="130"/>
      <c r="Z18" s="134"/>
      <c r="AA18" s="135"/>
      <c r="AB18" s="97"/>
      <c r="AC18" s="7"/>
      <c r="AE18" s="7"/>
      <c r="AF18" s="7"/>
      <c r="AG18" s="7"/>
      <c r="AH18" s="7"/>
      <c r="AI18" s="7"/>
    </row>
    <row r="19" spans="1:35" s="88" customFormat="1" ht="18.95" customHeight="1">
      <c r="A19" s="550"/>
      <c r="B19" s="562" t="str">
        <f>'Hoja de trabajo'!H51</f>
        <v>EXTRAORDINARIO       U006</v>
      </c>
      <c r="C19" s="309">
        <v>0</v>
      </c>
      <c r="D19" s="310">
        <v>0</v>
      </c>
      <c r="E19" s="311">
        <v>0</v>
      </c>
      <c r="F19" s="112"/>
      <c r="G19" s="309">
        <v>0</v>
      </c>
      <c r="H19" s="310">
        <v>0</v>
      </c>
      <c r="I19" s="311">
        <v>0</v>
      </c>
      <c r="J19" s="103"/>
      <c r="K19" s="309">
        <v>0</v>
      </c>
      <c r="L19" s="310">
        <v>0</v>
      </c>
      <c r="M19" s="311">
        <v>0</v>
      </c>
      <c r="N19" s="110"/>
      <c r="O19" s="113">
        <f>'Fracción III 3er 2025'!Q19+C19+G19+K19</f>
        <v>0</v>
      </c>
      <c r="P19" s="120">
        <f>O19+D19+H19+L19</f>
        <v>0</v>
      </c>
      <c r="Q19" s="121">
        <f>P19+E19+I19+M19</f>
        <v>0</v>
      </c>
      <c r="R19" s="114"/>
      <c r="T19" s="97"/>
      <c r="U19" s="136" t="s">
        <v>327</v>
      </c>
      <c r="V19" s="137" t="s">
        <v>328</v>
      </c>
      <c r="W19" s="138">
        <f>'Fracción I 2025'!X38</f>
        <v>0</v>
      </c>
      <c r="X19" s="114"/>
      <c r="Y19" s="136" t="s">
        <v>327</v>
      </c>
      <c r="Z19" s="137" t="s">
        <v>328</v>
      </c>
      <c r="AA19" s="138">
        <f>W19+'Fracción III 3er 2025'!AA19</f>
        <v>0</v>
      </c>
      <c r="AB19" s="97"/>
      <c r="AC19" s="7"/>
      <c r="AE19" s="7"/>
      <c r="AF19" s="7"/>
      <c r="AG19" s="7"/>
      <c r="AH19" s="7"/>
      <c r="AI19" s="7"/>
    </row>
    <row r="20" spans="1:35" s="88" customFormat="1" ht="18.95" customHeight="1">
      <c r="A20" s="550"/>
      <c r="B20" s="562"/>
      <c r="C20" s="107"/>
      <c r="D20" s="103"/>
      <c r="E20" s="108"/>
      <c r="F20" s="103"/>
      <c r="G20" s="107"/>
      <c r="H20" s="103"/>
      <c r="I20" s="108"/>
      <c r="J20" s="103"/>
      <c r="K20" s="109"/>
      <c r="L20" s="110"/>
      <c r="M20" s="129"/>
      <c r="N20" s="110"/>
      <c r="O20" s="109"/>
      <c r="P20" s="110"/>
      <c r="Q20" s="111"/>
      <c r="T20" s="97"/>
      <c r="U20" s="130"/>
      <c r="V20" s="137"/>
      <c r="W20" s="135"/>
      <c r="Y20" s="130"/>
      <c r="Z20" s="137"/>
      <c r="AA20" s="135"/>
      <c r="AB20" s="97"/>
      <c r="AC20" s="7"/>
      <c r="AF20" s="7"/>
      <c r="AG20" s="7"/>
      <c r="AH20" s="7"/>
      <c r="AI20" s="7"/>
    </row>
    <row r="21" spans="1:35" s="88" customFormat="1" ht="18.95" customHeight="1">
      <c r="A21" s="550"/>
      <c r="B21" s="139"/>
      <c r="C21" s="107"/>
      <c r="D21" s="103"/>
      <c r="E21" s="108"/>
      <c r="F21" s="103"/>
      <c r="G21" s="107"/>
      <c r="H21" s="103"/>
      <c r="I21" s="108"/>
      <c r="J21" s="103"/>
      <c r="K21" s="109"/>
      <c r="L21" s="110"/>
      <c r="M21" s="129"/>
      <c r="N21" s="110"/>
      <c r="O21" s="109"/>
      <c r="P21" s="110"/>
      <c r="Q21" s="111"/>
      <c r="T21" s="97"/>
      <c r="U21" s="130" t="s">
        <v>329</v>
      </c>
      <c r="V21" s="137" t="s">
        <v>330</v>
      </c>
      <c r="W21" s="138" t="e">
        <f>#REF!</f>
        <v>#REF!</v>
      </c>
      <c r="X21" s="114"/>
      <c r="Y21" s="130" t="s">
        <v>329</v>
      </c>
      <c r="Z21" s="137" t="s">
        <v>330</v>
      </c>
      <c r="AA21" s="138" t="e">
        <f>W21+'Fracción III 3er 2025'!AA21</f>
        <v>#REF!</v>
      </c>
      <c r="AB21" s="97"/>
      <c r="AC21" s="7"/>
      <c r="AD21" s="7"/>
      <c r="AG21" s="7"/>
      <c r="AH21" s="7"/>
      <c r="AI21" s="7"/>
    </row>
    <row r="22" spans="1:35" s="88" customFormat="1" ht="18.95" customHeight="1">
      <c r="A22" s="550"/>
      <c r="B22" s="543" t="str">
        <f>'Hoja de trabajo'!H52</f>
        <v>AAA</v>
      </c>
      <c r="C22" s="309">
        <v>0</v>
      </c>
      <c r="D22" s="310">
        <v>0</v>
      </c>
      <c r="E22" s="311">
        <v>0</v>
      </c>
      <c r="F22" s="112"/>
      <c r="G22" s="309">
        <v>0</v>
      </c>
      <c r="H22" s="310">
        <v>0</v>
      </c>
      <c r="I22" s="311">
        <v>0</v>
      </c>
      <c r="J22" s="103"/>
      <c r="K22" s="309">
        <v>0</v>
      </c>
      <c r="L22" s="310">
        <v>0</v>
      </c>
      <c r="M22" s="311">
        <v>0</v>
      </c>
      <c r="N22" s="110"/>
      <c r="O22" s="113">
        <f>'Fracción III 3er 2025'!Q22+C22+G22+K22</f>
        <v>0</v>
      </c>
      <c r="P22" s="120">
        <f>O22+D22+H22+L22</f>
        <v>0</v>
      </c>
      <c r="Q22" s="121">
        <f>P22+E22+I22+M22</f>
        <v>0</v>
      </c>
      <c r="R22" s="114"/>
      <c r="T22" s="97"/>
      <c r="U22" s="130"/>
      <c r="V22" s="137"/>
      <c r="W22" s="138"/>
      <c r="X22" s="7"/>
      <c r="Y22" s="130"/>
      <c r="Z22" s="137"/>
      <c r="AA22" s="138"/>
      <c r="AB22" s="97"/>
      <c r="AC22" s="7"/>
      <c r="AD22" s="7"/>
      <c r="AG22" s="7"/>
      <c r="AH22" s="7"/>
      <c r="AI22" s="7"/>
    </row>
    <row r="23" spans="1:35" s="88" customFormat="1" ht="18.95" customHeight="1">
      <c r="A23" s="550"/>
      <c r="B23" s="543"/>
      <c r="C23" s="107"/>
      <c r="D23" s="103"/>
      <c r="E23" s="108"/>
      <c r="F23" s="103"/>
      <c r="G23" s="107"/>
      <c r="H23" s="103"/>
      <c r="I23" s="108"/>
      <c r="J23" s="103"/>
      <c r="K23" s="109"/>
      <c r="L23" s="110"/>
      <c r="M23" s="129"/>
      <c r="N23" s="110"/>
      <c r="O23" s="109"/>
      <c r="P23" s="110"/>
      <c r="Q23" s="111"/>
      <c r="T23" s="97"/>
      <c r="U23" s="130" t="s">
        <v>329</v>
      </c>
      <c r="V23" s="137" t="s">
        <v>331</v>
      </c>
      <c r="W23" s="138">
        <f>Q40</f>
        <v>0</v>
      </c>
      <c r="X23" s="7"/>
      <c r="Y23" s="130" t="s">
        <v>329</v>
      </c>
      <c r="Z23" s="137" t="s">
        <v>331</v>
      </c>
      <c r="AA23" s="138">
        <f>W23+'Fracción III 3er 2025'!AA23</f>
        <v>0</v>
      </c>
      <c r="AB23" s="97"/>
      <c r="AC23" s="7"/>
      <c r="AD23" s="7"/>
      <c r="AG23" s="7"/>
      <c r="AH23" s="7"/>
      <c r="AI23" s="7"/>
    </row>
    <row r="24" spans="1:35" s="88" customFormat="1" ht="18.95" customHeight="1">
      <c r="A24" s="550"/>
      <c r="B24" s="139"/>
      <c r="C24" s="107"/>
      <c r="D24" s="103"/>
      <c r="E24" s="108"/>
      <c r="F24" s="103"/>
      <c r="G24" s="107"/>
      <c r="H24" s="103"/>
      <c r="I24" s="108"/>
      <c r="J24" s="103"/>
      <c r="K24" s="109"/>
      <c r="L24" s="110"/>
      <c r="M24" s="129"/>
      <c r="N24" s="110"/>
      <c r="O24" s="109"/>
      <c r="P24" s="110"/>
      <c r="Q24" s="111"/>
      <c r="T24" s="97"/>
      <c r="U24" s="136"/>
      <c r="V24" s="134"/>
      <c r="W24" s="138"/>
      <c r="X24" s="7"/>
      <c r="Y24" s="136"/>
      <c r="Z24" s="134"/>
      <c r="AA24" s="138"/>
      <c r="AB24" s="97"/>
      <c r="AC24" s="7"/>
      <c r="AD24" s="7"/>
      <c r="AE24" s="7"/>
      <c r="AG24" s="7"/>
      <c r="AH24" s="7"/>
      <c r="AI24" s="7"/>
    </row>
    <row r="25" spans="1:35" s="88" customFormat="1" ht="18.95" customHeight="1" thickBot="1">
      <c r="A25" s="550"/>
      <c r="B25" s="562" t="str">
        <f>'Hoja de trabajo'!H53</f>
        <v>BBB</v>
      </c>
      <c r="C25" s="309">
        <v>0</v>
      </c>
      <c r="D25" s="310">
        <v>0</v>
      </c>
      <c r="E25" s="311">
        <v>0</v>
      </c>
      <c r="F25" s="112"/>
      <c r="G25" s="309">
        <v>0</v>
      </c>
      <c r="H25" s="310">
        <v>0</v>
      </c>
      <c r="I25" s="311">
        <v>0</v>
      </c>
      <c r="J25" s="103"/>
      <c r="K25" s="309">
        <v>0</v>
      </c>
      <c r="L25" s="310">
        <v>0</v>
      </c>
      <c r="M25" s="311">
        <v>0</v>
      </c>
      <c r="N25" s="110"/>
      <c r="O25" s="113">
        <f>'Fracción III 3er 2025'!Q25+C25+G25+K25</f>
        <v>0</v>
      </c>
      <c r="P25" s="120">
        <f>O25+D25+H25+L25</f>
        <v>0</v>
      </c>
      <c r="Q25" s="121">
        <f>P25+E25+I25+M25</f>
        <v>0</v>
      </c>
      <c r="R25" s="114"/>
      <c r="T25" s="97"/>
      <c r="U25" s="140" t="s">
        <v>332</v>
      </c>
      <c r="V25" s="134"/>
      <c r="W25" s="141" t="e">
        <f>W19-(W21+W23)</f>
        <v>#REF!</v>
      </c>
      <c r="X25" s="7"/>
      <c r="Y25" s="140" t="s">
        <v>332</v>
      </c>
      <c r="Z25" s="134"/>
      <c r="AA25" s="141" t="e">
        <f>AA19-(AA21+AA23)</f>
        <v>#REF!</v>
      </c>
      <c r="AB25" s="97"/>
      <c r="AD25" s="7"/>
      <c r="AE25" s="7"/>
      <c r="AF25" s="7"/>
      <c r="AG25" s="7"/>
      <c r="AH25" s="7"/>
      <c r="AI25" s="7"/>
    </row>
    <row r="26" spans="1:35" s="88" customFormat="1" ht="18.95" customHeight="1" thickTop="1">
      <c r="A26" s="550"/>
      <c r="B26" s="562"/>
      <c r="C26" s="107"/>
      <c r="D26" s="103"/>
      <c r="E26" s="108"/>
      <c r="F26" s="103"/>
      <c r="G26" s="107"/>
      <c r="H26" s="103"/>
      <c r="I26" s="108"/>
      <c r="J26" s="103"/>
      <c r="K26" s="109"/>
      <c r="L26" s="110"/>
      <c r="M26" s="129"/>
      <c r="N26" s="110"/>
      <c r="O26" s="109"/>
      <c r="P26" s="110"/>
      <c r="Q26" s="111"/>
      <c r="T26" s="97"/>
      <c r="U26" s="142"/>
      <c r="V26" s="143"/>
      <c r="W26" s="144"/>
      <c r="X26" s="7"/>
      <c r="Y26" s="142"/>
      <c r="Z26" s="143"/>
      <c r="AA26" s="144"/>
      <c r="AB26" s="97"/>
      <c r="AD26" s="7"/>
      <c r="AE26" s="7"/>
      <c r="AF26" s="7"/>
      <c r="AG26" s="7"/>
      <c r="AH26" s="7"/>
      <c r="AI26" s="7"/>
    </row>
    <row r="27" spans="1:35" s="88" customFormat="1" ht="18.95" customHeight="1">
      <c r="A27" s="550"/>
      <c r="B27" s="139"/>
      <c r="C27" s="107"/>
      <c r="D27" s="103"/>
      <c r="E27" s="108"/>
      <c r="F27" s="103"/>
      <c r="G27" s="107"/>
      <c r="H27" s="103"/>
      <c r="I27" s="108"/>
      <c r="J27" s="103"/>
      <c r="K27" s="109"/>
      <c r="L27" s="110"/>
      <c r="M27" s="129"/>
      <c r="N27" s="110"/>
      <c r="O27" s="109"/>
      <c r="P27" s="110"/>
      <c r="Q27" s="111"/>
      <c r="T27" s="97"/>
      <c r="U27" s="97"/>
      <c r="V27" s="97"/>
      <c r="W27" s="97"/>
      <c r="X27" s="97"/>
      <c r="Y27" s="97"/>
      <c r="Z27" s="97"/>
      <c r="AA27" s="97"/>
      <c r="AB27" s="97"/>
      <c r="AC27" s="7"/>
      <c r="AD27" s="7"/>
      <c r="AE27" s="7"/>
      <c r="AF27" s="7"/>
      <c r="AG27" s="7"/>
      <c r="AH27" s="7"/>
      <c r="AI27" s="7"/>
    </row>
    <row r="28" spans="1:35" s="88" customFormat="1" ht="18.95" customHeight="1">
      <c r="A28" s="550"/>
      <c r="B28" s="543" t="str">
        <f>'Hoja de trabajo'!H54</f>
        <v>CCC</v>
      </c>
      <c r="C28" s="309">
        <v>0</v>
      </c>
      <c r="D28" s="310">
        <v>0</v>
      </c>
      <c r="E28" s="311">
        <v>0</v>
      </c>
      <c r="F28" s="112"/>
      <c r="G28" s="309">
        <v>0</v>
      </c>
      <c r="H28" s="310">
        <v>0</v>
      </c>
      <c r="I28" s="311">
        <v>0</v>
      </c>
      <c r="J28" s="103"/>
      <c r="K28" s="309">
        <v>0</v>
      </c>
      <c r="L28" s="310">
        <v>0</v>
      </c>
      <c r="M28" s="311">
        <v>0</v>
      </c>
      <c r="N28" s="110"/>
      <c r="O28" s="113">
        <f>'Fracción III 3er 2025'!Q28+C28+G28+K28</f>
        <v>0</v>
      </c>
      <c r="P28" s="120">
        <f>O28+D28+H28+L28</f>
        <v>0</v>
      </c>
      <c r="Q28" s="121">
        <f>P28+E28+I28+M28</f>
        <v>0</v>
      </c>
      <c r="R28" s="114"/>
      <c r="S28" s="7"/>
      <c r="T28" s="97"/>
      <c r="U28" s="97"/>
      <c r="V28" s="97"/>
      <c r="W28" s="97"/>
      <c r="X28" s="97"/>
      <c r="Y28" s="97"/>
      <c r="Z28" s="97"/>
      <c r="AA28" s="97"/>
      <c r="AB28" s="97"/>
      <c r="AC28" s="7"/>
      <c r="AD28" s="7"/>
      <c r="AE28" s="7"/>
      <c r="AF28" s="7"/>
      <c r="AG28" s="7"/>
      <c r="AH28" s="7"/>
      <c r="AI28" s="7"/>
    </row>
    <row r="29" spans="1:35" s="88" customFormat="1" ht="18.95" customHeight="1">
      <c r="A29" s="550"/>
      <c r="B29" s="543"/>
      <c r="C29" s="107"/>
      <c r="D29" s="103"/>
      <c r="E29" s="108"/>
      <c r="F29" s="103"/>
      <c r="G29" s="107"/>
      <c r="H29" s="103"/>
      <c r="I29" s="108"/>
      <c r="J29" s="103"/>
      <c r="K29" s="109"/>
      <c r="L29" s="110"/>
      <c r="M29" s="129"/>
      <c r="N29" s="110"/>
      <c r="O29" s="109"/>
      <c r="P29" s="110"/>
      <c r="Q29" s="111"/>
      <c r="S29" s="7"/>
      <c r="T29" s="97"/>
      <c r="U29" s="97"/>
      <c r="V29" s="97"/>
      <c r="W29" s="97"/>
      <c r="X29" s="97"/>
      <c r="Y29" s="97"/>
      <c r="Z29" s="97"/>
      <c r="AA29" s="97"/>
      <c r="AB29" s="97"/>
      <c r="AC29" s="7"/>
      <c r="AD29" s="7"/>
      <c r="AE29" s="7"/>
      <c r="AF29" s="7"/>
      <c r="AG29" s="7"/>
      <c r="AH29" s="7"/>
      <c r="AI29" s="7"/>
    </row>
    <row r="30" spans="1:35" s="88" customFormat="1" ht="18.95" customHeight="1">
      <c r="A30" s="550"/>
      <c r="B30" s="145"/>
      <c r="C30" s="107"/>
      <c r="D30" s="103"/>
      <c r="E30" s="108"/>
      <c r="F30" s="103"/>
      <c r="G30" s="107"/>
      <c r="H30" s="103"/>
      <c r="I30" s="108"/>
      <c r="J30" s="103"/>
      <c r="K30" s="109"/>
      <c r="L30" s="110"/>
      <c r="M30" s="129"/>
      <c r="N30" s="110"/>
      <c r="O30" s="109"/>
      <c r="P30" s="110"/>
      <c r="Q30" s="111"/>
      <c r="S30" s="7"/>
      <c r="T30" s="97"/>
      <c r="U30" s="97"/>
      <c r="V30" s="97"/>
      <c r="W30" s="97"/>
      <c r="X30" s="97"/>
      <c r="Y30" s="97"/>
      <c r="Z30" s="97"/>
      <c r="AA30" s="97"/>
      <c r="AB30" s="97"/>
      <c r="AC30" s="7"/>
      <c r="AD30" s="7"/>
      <c r="AE30" s="7"/>
      <c r="AF30" s="7"/>
      <c r="AG30" s="7"/>
      <c r="AH30" s="7"/>
      <c r="AI30" s="7"/>
    </row>
    <row r="31" spans="1:35" s="88" customFormat="1" ht="18.95" customHeight="1">
      <c r="A31" s="550"/>
      <c r="B31" s="543" t="str">
        <f>'Hoja de trabajo'!H55</f>
        <v>DDD</v>
      </c>
      <c r="C31" s="309">
        <v>0</v>
      </c>
      <c r="D31" s="310">
        <v>0</v>
      </c>
      <c r="E31" s="311">
        <v>0</v>
      </c>
      <c r="F31" s="112"/>
      <c r="G31" s="309">
        <v>0</v>
      </c>
      <c r="H31" s="310">
        <v>0</v>
      </c>
      <c r="I31" s="311">
        <v>0</v>
      </c>
      <c r="J31" s="103"/>
      <c r="K31" s="309">
        <v>0</v>
      </c>
      <c r="L31" s="310">
        <v>0</v>
      </c>
      <c r="M31" s="311">
        <v>0</v>
      </c>
      <c r="N31" s="110"/>
      <c r="O31" s="113">
        <f>'Fracción III 3er 2025'!Q31+C31+G31+K31</f>
        <v>0</v>
      </c>
      <c r="P31" s="120">
        <f>O31+D31+H31+L31</f>
        <v>0</v>
      </c>
      <c r="Q31" s="121">
        <f>P31+E31+I31+M31</f>
        <v>0</v>
      </c>
      <c r="R31" s="114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88" customFormat="1" ht="18.95" customHeight="1">
      <c r="A32" s="550"/>
      <c r="B32" s="543"/>
      <c r="C32" s="107"/>
      <c r="D32" s="103"/>
      <c r="E32" s="108"/>
      <c r="F32" s="103"/>
      <c r="G32" s="107"/>
      <c r="H32" s="103"/>
      <c r="I32" s="108"/>
      <c r="J32" s="103"/>
      <c r="K32" s="109"/>
      <c r="L32" s="110"/>
      <c r="M32" s="129"/>
      <c r="N32" s="110"/>
      <c r="O32" s="109"/>
      <c r="P32" s="110"/>
      <c r="Q32" s="111"/>
      <c r="S32" s="7"/>
      <c r="T32" s="7"/>
      <c r="AC32" s="7"/>
      <c r="AD32" s="7"/>
      <c r="AE32" s="7"/>
      <c r="AF32" s="7"/>
      <c r="AG32" s="7"/>
      <c r="AH32" s="7"/>
      <c r="AI32" s="7"/>
    </row>
    <row r="33" spans="1:35" s="88" customFormat="1" ht="18.95" customHeight="1" thickBot="1">
      <c r="A33" s="551"/>
      <c r="B33" s="146"/>
      <c r="C33" s="147"/>
      <c r="D33" s="148"/>
      <c r="E33" s="149"/>
      <c r="F33" s="148"/>
      <c r="G33" s="147"/>
      <c r="H33" s="148"/>
      <c r="I33" s="149"/>
      <c r="J33" s="148"/>
      <c r="K33" s="150"/>
      <c r="L33" s="151"/>
      <c r="M33" s="152"/>
      <c r="N33" s="151"/>
      <c r="O33" s="150"/>
      <c r="P33" s="151"/>
      <c r="Q33" s="153"/>
      <c r="S33" s="7"/>
      <c r="AC33" s="7"/>
      <c r="AD33" s="7"/>
      <c r="AE33" s="7"/>
      <c r="AF33" s="7"/>
      <c r="AG33" s="7"/>
      <c r="AH33" s="7"/>
      <c r="AI33" s="7"/>
    </row>
    <row r="34" spans="1:35" s="88" customFormat="1">
      <c r="A34" s="154"/>
      <c r="B34" s="103"/>
      <c r="C34" s="103"/>
      <c r="D34" s="103"/>
      <c r="E34" s="103"/>
      <c r="F34" s="103"/>
      <c r="G34" s="103"/>
      <c r="H34" s="103"/>
      <c r="I34" s="103"/>
      <c r="J34" s="103"/>
      <c r="K34" s="110"/>
      <c r="L34" s="110"/>
      <c r="M34" s="110"/>
      <c r="N34" s="110"/>
      <c r="O34" s="110"/>
      <c r="P34" s="110"/>
      <c r="Q34" s="155"/>
      <c r="S34" s="7"/>
      <c r="AC34" s="7"/>
      <c r="AD34" s="7"/>
      <c r="AE34" s="7"/>
      <c r="AF34" s="7"/>
      <c r="AG34" s="7"/>
      <c r="AH34" s="7"/>
      <c r="AI34" s="7"/>
    </row>
    <row r="35" spans="1:35" s="88" customFormat="1">
      <c r="A35" s="156"/>
      <c r="B35" s="103"/>
      <c r="C35" s="103"/>
      <c r="D35" s="103"/>
      <c r="E35" s="103"/>
      <c r="F35" s="103"/>
      <c r="G35" s="103"/>
      <c r="H35" s="103"/>
      <c r="I35" s="103"/>
      <c r="J35" s="103"/>
      <c r="K35" s="110"/>
      <c r="L35" s="110"/>
      <c r="M35" s="110"/>
      <c r="N35" s="110"/>
      <c r="O35" s="110"/>
      <c r="P35" s="110"/>
      <c r="Q35" s="111"/>
      <c r="S35" s="7"/>
      <c r="AC35" s="7"/>
      <c r="AD35" s="7"/>
      <c r="AE35" s="7"/>
      <c r="AF35" s="7"/>
      <c r="AG35" s="7"/>
      <c r="AH35" s="7"/>
      <c r="AI35" s="7"/>
    </row>
    <row r="36" spans="1:35" s="88" customFormat="1" ht="15.75" thickBot="1">
      <c r="A36" s="157"/>
      <c r="B36" s="158" t="s">
        <v>153</v>
      </c>
      <c r="C36" s="159">
        <f>C12+C16+C19+C22+C25+C28+C31</f>
        <v>0</v>
      </c>
      <c r="D36" s="159">
        <f>D12+D16+D19+D22+D25+D28+D31</f>
        <v>0</v>
      </c>
      <c r="E36" s="159">
        <f>E12+E16+E19+E22+E25+E28+E31</f>
        <v>0</v>
      </c>
      <c r="F36" s="158"/>
      <c r="G36" s="159">
        <f>G12+G16+G19+G22+G25+G28+G31</f>
        <v>0</v>
      </c>
      <c r="H36" s="159">
        <f>H12+H16+H19+H22+H25+H28+H31</f>
        <v>0</v>
      </c>
      <c r="I36" s="159">
        <f>I12+I16+I19+I22+I25+I28+I31</f>
        <v>0</v>
      </c>
      <c r="J36" s="158"/>
      <c r="K36" s="159">
        <f>K12+K16+K19+K22+K25+K28+K31</f>
        <v>0</v>
      </c>
      <c r="L36" s="159">
        <f>L12+L16+L19+L22+L25+L28+L31</f>
        <v>0</v>
      </c>
      <c r="M36" s="159">
        <f>M12+M16+M19+M22+M25+M28+M31</f>
        <v>0</v>
      </c>
      <c r="N36" s="160"/>
      <c r="O36" s="159">
        <f>O12+O16+O19+O22+O25+O28+O31</f>
        <v>0</v>
      </c>
      <c r="P36" s="159">
        <f>P12+P16+P19+P22+P25+P28+P31</f>
        <v>0</v>
      </c>
      <c r="Q36" s="161">
        <f>Q12+Q16+Q19+Q22+Q25+Q28+Q31</f>
        <v>0</v>
      </c>
      <c r="R36" s="162"/>
      <c r="S36" s="163"/>
      <c r="AC36" s="7"/>
      <c r="AD36" s="7"/>
      <c r="AE36" s="7"/>
      <c r="AF36" s="7"/>
      <c r="AG36" s="7"/>
      <c r="AH36" s="7"/>
      <c r="AI36" s="7"/>
    </row>
    <row r="37" spans="1:35" s="88" customFormat="1" ht="15.75" thickTop="1">
      <c r="A37" s="164"/>
      <c r="Q37" s="165"/>
      <c r="S37" s="7"/>
      <c r="AC37" s="7"/>
      <c r="AD37" s="7"/>
      <c r="AE37" s="7"/>
      <c r="AF37" s="7"/>
      <c r="AG37" s="7"/>
      <c r="AH37" s="7"/>
      <c r="AI37" s="7"/>
    </row>
    <row r="38" spans="1:35" s="88" customFormat="1">
      <c r="A38" s="157"/>
      <c r="B38" s="158" t="s">
        <v>154</v>
      </c>
      <c r="C38" s="166">
        <f>C36</f>
        <v>0</v>
      </c>
      <c r="D38" s="166">
        <f>D36+C38</f>
        <v>0</v>
      </c>
      <c r="E38" s="166">
        <f>E36+D38</f>
        <v>0</v>
      </c>
      <c r="F38" s="158"/>
      <c r="G38" s="166">
        <f>G36+E38</f>
        <v>0</v>
      </c>
      <c r="H38" s="166">
        <f>H36+G38</f>
        <v>0</v>
      </c>
      <c r="I38" s="166">
        <f>I36+H38</f>
        <v>0</v>
      </c>
      <c r="J38" s="158"/>
      <c r="K38" s="166">
        <f>K36+I38</f>
        <v>0</v>
      </c>
      <c r="L38" s="166">
        <f>L36+K38</f>
        <v>0</v>
      </c>
      <c r="M38" s="166">
        <f>M36+L38</f>
        <v>0</v>
      </c>
      <c r="N38" s="160"/>
      <c r="O38" s="166">
        <f>C36+G36+K36</f>
        <v>0</v>
      </c>
      <c r="P38" s="166">
        <f>D36+H36+L36+O38</f>
        <v>0</v>
      </c>
      <c r="Q38" s="167">
        <f>E36+I36+M36+P38</f>
        <v>0</v>
      </c>
      <c r="R38" s="162"/>
      <c r="S38" s="7"/>
      <c r="AC38" s="63"/>
      <c r="AD38" s="7"/>
      <c r="AE38" s="7"/>
      <c r="AF38" s="7"/>
      <c r="AG38" s="7"/>
      <c r="AH38" s="7"/>
      <c r="AI38" s="7"/>
    </row>
    <row r="39" spans="1:35" s="88" customFormat="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0"/>
      <c r="O39" s="158"/>
      <c r="P39" s="158"/>
      <c r="Q39" s="168"/>
      <c r="R39" s="169"/>
      <c r="S39" s="7"/>
      <c r="T39" s="7"/>
      <c r="AB39" s="7"/>
      <c r="AC39" s="7"/>
      <c r="AD39" s="7"/>
      <c r="AE39" s="7"/>
      <c r="AF39" s="7"/>
      <c r="AG39" s="7"/>
      <c r="AH39" s="7"/>
      <c r="AI39" s="7"/>
    </row>
    <row r="40" spans="1:35" s="88" customFormat="1">
      <c r="A40" s="170"/>
      <c r="B40" s="158" t="s">
        <v>155</v>
      </c>
      <c r="C40" s="171"/>
      <c r="D40" s="172"/>
      <c r="E40" s="172">
        <f>C36+D36+E36</f>
        <v>0</v>
      </c>
      <c r="F40" s="171"/>
      <c r="G40" s="171"/>
      <c r="H40" s="172"/>
      <c r="I40" s="172">
        <f>G36+H36+I36</f>
        <v>0</v>
      </c>
      <c r="J40" s="171"/>
      <c r="K40" s="171"/>
      <c r="L40" s="172"/>
      <c r="M40" s="172">
        <f>K36+L36+M36</f>
        <v>0</v>
      </c>
      <c r="N40" s="171"/>
      <c r="O40" s="171"/>
      <c r="P40" s="172"/>
      <c r="Q40" s="173">
        <f>E40+I40+M40</f>
        <v>0</v>
      </c>
      <c r="R40" s="174"/>
      <c r="S40" s="7"/>
      <c r="T40" s="7"/>
      <c r="AB40" s="7"/>
      <c r="AC40" s="7"/>
      <c r="AD40" s="7"/>
      <c r="AE40" s="7"/>
      <c r="AF40" s="7"/>
      <c r="AG40" s="7"/>
      <c r="AH40" s="7"/>
      <c r="AI40" s="7"/>
    </row>
    <row r="41" spans="1:35" s="88" customFormat="1">
      <c r="A41" s="156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75"/>
      <c r="R41" s="7"/>
      <c r="S41" s="7"/>
      <c r="T41" s="7"/>
      <c r="AB41" s="7"/>
      <c r="AC41" s="7"/>
      <c r="AD41" s="7"/>
      <c r="AE41" s="7"/>
      <c r="AF41" s="7"/>
      <c r="AG41" s="7"/>
      <c r="AH41" s="7"/>
      <c r="AI41" s="7"/>
    </row>
    <row r="42" spans="1:35" s="88" customFormat="1">
      <c r="A42" s="5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54"/>
      <c r="R42" s="7"/>
      <c r="S42" s="7"/>
      <c r="T42" s="7"/>
      <c r="AB42" s="7"/>
      <c r="AC42" s="7"/>
      <c r="AD42" s="63"/>
      <c r="AE42" s="7"/>
      <c r="AF42" s="7"/>
      <c r="AG42" s="7"/>
      <c r="AH42" s="7"/>
      <c r="AI42" s="7"/>
    </row>
    <row r="43" spans="1:35" ht="15.75" thickBot="1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2"/>
    </row>
    <row r="44" spans="1:35" s="88" customForma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8" customForma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63"/>
      <c r="AF45" s="7"/>
      <c r="AG45" s="7"/>
      <c r="AH45" s="7"/>
      <c r="AI45" s="7"/>
    </row>
    <row r="46" spans="1:35" s="88" customFormat="1" ht="17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63"/>
      <c r="AF46" s="7"/>
      <c r="AG46" s="7"/>
      <c r="AH46" s="7"/>
      <c r="AI46" s="7"/>
    </row>
    <row r="47" spans="1:35" s="88" customFormat="1" ht="17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3"/>
      <c r="AF47" s="7"/>
      <c r="AG47" s="7"/>
      <c r="AH47" s="7"/>
      <c r="AI47" s="7"/>
    </row>
    <row r="48" spans="1:35" s="88" customFormat="1" ht="17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63"/>
      <c r="AF48" s="7"/>
      <c r="AG48" s="7"/>
      <c r="AH48" s="7"/>
      <c r="AI48" s="7"/>
    </row>
    <row r="49" spans="1:35" s="88" customFormat="1" ht="17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63"/>
      <c r="AF49" s="7"/>
      <c r="AG49" s="7"/>
      <c r="AH49" s="7"/>
      <c r="AI49" s="7"/>
    </row>
    <row r="50" spans="1:35" s="88" customFormat="1" ht="17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63"/>
      <c r="AF50" s="7"/>
      <c r="AG50" s="7"/>
      <c r="AH50" s="7"/>
      <c r="AI50" s="7"/>
    </row>
    <row r="51" spans="1:35" s="88" customFormat="1" ht="17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63"/>
      <c r="AF51" s="7"/>
      <c r="AG51" s="7"/>
      <c r="AH51" s="7"/>
      <c r="AI51" s="7"/>
    </row>
    <row r="52" spans="1:35" s="88" customFormat="1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63"/>
      <c r="AG52" s="7"/>
      <c r="AH52" s="7"/>
      <c r="AI52" s="7"/>
    </row>
    <row r="53" spans="1:35" s="88" customFormat="1" ht="13.5" customHeight="1">
      <c r="A53" s="7"/>
      <c r="B53" s="7"/>
      <c r="C53" s="7"/>
      <c r="D53" s="7"/>
      <c r="E53" s="7"/>
      <c r="F53" s="7"/>
      <c r="G53" s="522"/>
      <c r="H53" s="522"/>
      <c r="I53" s="522"/>
      <c r="J53" s="7"/>
      <c r="K53" s="7"/>
      <c r="L53" s="7"/>
      <c r="M53" s="7"/>
      <c r="N53" s="7"/>
      <c r="O53" s="522"/>
      <c r="P53" s="522"/>
      <c r="Q53" s="522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s="88" customFormat="1">
      <c r="A54" s="7"/>
      <c r="B54" s="319" t="s">
        <v>47</v>
      </c>
      <c r="C54" s="7"/>
      <c r="D54" s="7"/>
      <c r="E54" s="7"/>
      <c r="F54" s="7"/>
      <c r="G54" s="523" t="s">
        <v>48</v>
      </c>
      <c r="H54" s="523"/>
      <c r="I54" s="523"/>
      <c r="J54" s="7"/>
      <c r="K54" s="7"/>
      <c r="L54" s="7"/>
      <c r="M54" s="7"/>
      <c r="N54" s="7"/>
      <c r="O54" s="523" t="s">
        <v>49</v>
      </c>
      <c r="P54" s="523"/>
      <c r="Q54" s="52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s="88" customForma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63"/>
      <c r="AH55" s="63"/>
      <c r="AI55" s="63"/>
    </row>
  </sheetData>
  <mergeCells count="34">
    <mergeCell ref="T1:AB1"/>
    <mergeCell ref="T2:AB2"/>
    <mergeCell ref="T3:V3"/>
    <mergeCell ref="W3:Y3"/>
    <mergeCell ref="Z3:AB3"/>
    <mergeCell ref="A12:A33"/>
    <mergeCell ref="Z15:AA16"/>
    <mergeCell ref="B12:B13"/>
    <mergeCell ref="B19:B20"/>
    <mergeCell ref="B22:B23"/>
    <mergeCell ref="B25:B26"/>
    <mergeCell ref="B28:B29"/>
    <mergeCell ref="B16:B17"/>
    <mergeCell ref="G8:I8"/>
    <mergeCell ref="K8:M8"/>
    <mergeCell ref="C7:M7"/>
    <mergeCell ref="B31:B32"/>
    <mergeCell ref="V15:W16"/>
    <mergeCell ref="G53:I53"/>
    <mergeCell ref="O53:Q53"/>
    <mergeCell ref="G54:I54"/>
    <mergeCell ref="O54:Q54"/>
    <mergeCell ref="Z4:AB4"/>
    <mergeCell ref="T5:V5"/>
    <mergeCell ref="W5:Y5"/>
    <mergeCell ref="Z5:AB5"/>
    <mergeCell ref="T4:V4"/>
    <mergeCell ref="W4:Y4"/>
    <mergeCell ref="A6:M6"/>
    <mergeCell ref="A7:A9"/>
    <mergeCell ref="O6:Q6"/>
    <mergeCell ref="B7:B9"/>
    <mergeCell ref="O7:Q8"/>
    <mergeCell ref="C8:E8"/>
  </mergeCells>
  <printOptions horizontalCentered="1"/>
  <pageMargins left="0.39370078740157483" right="0.39370078740157483" top="0.39370078740157483" bottom="0.39370078740157483" header="0.31496062992125984" footer="0.31496062992125984"/>
  <pageSetup scale="58" fitToWidth="2" orientation="landscape" r:id="rId1"/>
  <colBreaks count="1" manualBreakCount="1">
    <brk id="18" max="5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2F2A"/>
  </sheetPr>
  <dimension ref="A1:I40"/>
  <sheetViews>
    <sheetView zoomScaleNormal="100" workbookViewId="0">
      <selection sqref="A1:B4"/>
    </sheetView>
  </sheetViews>
  <sheetFormatPr defaultColWidth="11.42578125" defaultRowHeight="15"/>
  <cols>
    <col min="1" max="2" width="11.42578125" style="7" customWidth="1"/>
    <col min="3" max="3" width="13.5703125" style="7" customWidth="1"/>
    <col min="4" max="4" width="5" style="7" customWidth="1"/>
    <col min="5" max="5" width="15.140625" style="7" customWidth="1"/>
    <col min="6" max="6" width="11.42578125" style="7"/>
    <col min="7" max="7" width="15.140625" style="7" customWidth="1"/>
    <col min="8" max="8" width="11.5703125" style="7" customWidth="1"/>
    <col min="9" max="16384" width="11.42578125" style="7"/>
  </cols>
  <sheetData>
    <row r="1" spans="1:9">
      <c r="A1" s="582" t="s">
        <v>355</v>
      </c>
      <c r="B1" s="583"/>
      <c r="C1" s="49"/>
      <c r="D1" s="49"/>
      <c r="E1" s="49"/>
      <c r="F1" s="49"/>
      <c r="G1" s="49"/>
      <c r="H1" s="50"/>
      <c r="I1" s="51"/>
    </row>
    <row r="2" spans="1:9" ht="57.75" customHeight="1">
      <c r="A2" s="584"/>
      <c r="B2" s="585"/>
      <c r="C2" s="572" t="str">
        <f>VLOOKUP('Hoja de trabajo'!$A$2,Hoja1!$B$1:$C$36,2,FALSE)</f>
        <v>U. de Guanajuato</v>
      </c>
      <c r="D2" s="572"/>
      <c r="E2" s="572"/>
      <c r="F2" s="572"/>
      <c r="G2" s="572"/>
      <c r="H2" s="573"/>
      <c r="I2" s="52"/>
    </row>
    <row r="3" spans="1:9" ht="20.25" customHeight="1">
      <c r="A3" s="584"/>
      <c r="B3" s="585"/>
      <c r="C3" s="572"/>
      <c r="D3" s="572"/>
      <c r="E3" s="572"/>
      <c r="F3" s="572"/>
      <c r="G3" s="572"/>
      <c r="H3" s="573"/>
      <c r="I3" s="52"/>
    </row>
    <row r="4" spans="1:9" ht="21" customHeight="1">
      <c r="A4" s="584"/>
      <c r="B4" s="585"/>
      <c r="C4" s="586" t="s">
        <v>313</v>
      </c>
      <c r="D4" s="586"/>
      <c r="E4" s="586"/>
      <c r="F4" s="586"/>
      <c r="G4" s="586"/>
      <c r="H4" s="587"/>
      <c r="I4" s="53"/>
    </row>
    <row r="5" spans="1:9">
      <c r="A5" s="52"/>
      <c r="C5" s="570" t="s">
        <v>320</v>
      </c>
      <c r="D5" s="570"/>
      <c r="E5" s="570"/>
      <c r="F5" s="570"/>
      <c r="G5" s="570"/>
      <c r="H5" s="571"/>
      <c r="I5" s="52"/>
    </row>
    <row r="6" spans="1:9" ht="22.5">
      <c r="A6" s="588" t="s">
        <v>356</v>
      </c>
      <c r="B6" s="589"/>
      <c r="C6" s="589"/>
      <c r="D6" s="589"/>
      <c r="E6" s="589"/>
      <c r="F6" s="589"/>
      <c r="G6" s="589"/>
      <c r="H6" s="590"/>
      <c r="I6" s="52"/>
    </row>
    <row r="7" spans="1:9">
      <c r="A7" s="52"/>
      <c r="H7" s="54"/>
      <c r="I7" s="52"/>
    </row>
    <row r="8" spans="1:9" ht="21" customHeight="1">
      <c r="A8" s="52"/>
      <c r="E8" s="591" t="s">
        <v>7</v>
      </c>
      <c r="G8" s="73"/>
      <c r="H8" s="54"/>
      <c r="I8" s="52"/>
    </row>
    <row r="9" spans="1:9" ht="21" customHeight="1">
      <c r="A9" s="574" t="s">
        <v>357</v>
      </c>
      <c r="B9" s="575"/>
      <c r="E9" s="592"/>
      <c r="G9" s="74"/>
      <c r="H9" s="54"/>
      <c r="I9" s="52"/>
    </row>
    <row r="10" spans="1:9">
      <c r="A10" s="52"/>
      <c r="E10" s="57"/>
      <c r="H10" s="54"/>
      <c r="I10" s="52"/>
    </row>
    <row r="11" spans="1:9">
      <c r="A11" s="52"/>
      <c r="B11" s="593" t="s">
        <v>358</v>
      </c>
      <c r="C11" s="593"/>
      <c r="E11" s="59">
        <f>'Fracción I 2025'!F38</f>
        <v>0</v>
      </c>
      <c r="F11" s="60">
        <f>IF(E15=0,0,E11/E15)</f>
        <v>0</v>
      </c>
      <c r="G11" s="57"/>
      <c r="H11" s="61"/>
      <c r="I11" s="52"/>
    </row>
    <row r="12" spans="1:9">
      <c r="A12" s="52"/>
      <c r="B12" s="58"/>
      <c r="C12" s="58"/>
      <c r="E12" s="59"/>
      <c r="F12" s="60"/>
      <c r="H12" s="61"/>
      <c r="I12" s="52"/>
    </row>
    <row r="13" spans="1:9">
      <c r="A13" s="52"/>
      <c r="E13" s="57"/>
      <c r="F13" s="60"/>
      <c r="H13" s="61"/>
      <c r="I13" s="52"/>
    </row>
    <row r="14" spans="1:9">
      <c r="A14" s="52"/>
      <c r="E14" s="57"/>
      <c r="F14" s="60"/>
      <c r="H14" s="61"/>
      <c r="I14" s="52"/>
    </row>
    <row r="15" spans="1:9" ht="15.75" thickBot="1">
      <c r="A15" s="568" t="s">
        <v>359</v>
      </c>
      <c r="B15" s="569"/>
      <c r="C15" s="569"/>
      <c r="D15" s="56"/>
      <c r="E15" s="62">
        <f>E11</f>
        <v>0</v>
      </c>
      <c r="F15" s="312">
        <f>F11</f>
        <v>0</v>
      </c>
      <c r="G15" s="57"/>
      <c r="H15" s="61"/>
      <c r="I15" s="52"/>
    </row>
    <row r="16" spans="1:9" ht="15.75" thickTop="1">
      <c r="A16" s="52"/>
      <c r="F16" s="63"/>
      <c r="H16" s="54"/>
      <c r="I16" s="52"/>
    </row>
    <row r="17" spans="1:9">
      <c r="A17" s="52"/>
      <c r="F17" s="63"/>
      <c r="H17" s="54"/>
      <c r="I17" s="52"/>
    </row>
    <row r="18" spans="1:9">
      <c r="A18" s="574" t="s">
        <v>360</v>
      </c>
      <c r="B18" s="575"/>
      <c r="F18" s="63"/>
      <c r="H18" s="54"/>
      <c r="I18" s="52"/>
    </row>
    <row r="19" spans="1:9">
      <c r="A19" s="55"/>
      <c r="B19" s="58" t="s">
        <v>361</v>
      </c>
      <c r="C19" s="58"/>
      <c r="D19" s="58"/>
      <c r="E19" s="57">
        <f>'Fracción II 1er 2025'!U428</f>
        <v>428251.36723980005</v>
      </c>
      <c r="F19" s="64">
        <f>IF($E$24=0,0,E19/E$24)</f>
        <v>1</v>
      </c>
      <c r="G19" s="57"/>
      <c r="H19" s="65"/>
      <c r="I19" s="52"/>
    </row>
    <row r="20" spans="1:9">
      <c r="A20" s="52"/>
      <c r="B20" s="58" t="s">
        <v>362</v>
      </c>
      <c r="C20" s="58"/>
      <c r="D20" s="58"/>
      <c r="E20" s="57">
        <f>'Fracción III 1er 2025'!E40</f>
        <v>0</v>
      </c>
      <c r="F20" s="64">
        <f>IF($E$24=0,0,E20/E$24)</f>
        <v>0</v>
      </c>
      <c r="G20" s="57"/>
      <c r="H20" s="65"/>
      <c r="I20" s="52"/>
    </row>
    <row r="21" spans="1:9">
      <c r="A21" s="52"/>
      <c r="B21" s="58" t="s">
        <v>363</v>
      </c>
      <c r="C21" s="58"/>
      <c r="D21" s="58"/>
      <c r="E21" s="57">
        <f>'Fracción III 1er 2025'!I40</f>
        <v>0</v>
      </c>
      <c r="F21" s="64">
        <f>IF($E$24=0,0,E21/E$24)</f>
        <v>0</v>
      </c>
      <c r="G21" s="57"/>
      <c r="H21" s="65"/>
      <c r="I21" s="52"/>
    </row>
    <row r="22" spans="1:9">
      <c r="A22" s="52"/>
      <c r="B22" s="58" t="s">
        <v>364</v>
      </c>
      <c r="C22" s="58"/>
      <c r="D22" s="58"/>
      <c r="E22" s="57">
        <f>'Fracción III 1er 2025'!M40</f>
        <v>0</v>
      </c>
      <c r="F22" s="64">
        <f>IF($E$24=0,0,E22/E$24)</f>
        <v>0</v>
      </c>
      <c r="G22" s="57"/>
      <c r="H22" s="65"/>
      <c r="I22" s="52"/>
    </row>
    <row r="23" spans="1:9">
      <c r="A23" s="52"/>
      <c r="E23" s="57"/>
      <c r="F23" s="64"/>
      <c r="H23" s="54"/>
      <c r="I23" s="52"/>
    </row>
    <row r="24" spans="1:9" ht="15.75" thickBot="1">
      <c r="A24" s="568" t="s">
        <v>365</v>
      </c>
      <c r="B24" s="569"/>
      <c r="C24" s="569"/>
      <c r="D24" s="56"/>
      <c r="E24" s="62">
        <f>E19+E20+E21+E22</f>
        <v>428251.36723980005</v>
      </c>
      <c r="F24" s="312">
        <f>F19++F20+F21+F22</f>
        <v>1</v>
      </c>
      <c r="G24" s="57"/>
      <c r="H24" s="61"/>
      <c r="I24" s="52"/>
    </row>
    <row r="25" spans="1:9" ht="15.75" thickTop="1">
      <c r="A25" s="52"/>
      <c r="F25" s="63"/>
      <c r="H25" s="54"/>
      <c r="I25" s="52"/>
    </row>
    <row r="26" spans="1:9">
      <c r="A26" s="52"/>
      <c r="F26" s="63"/>
      <c r="H26" s="54"/>
      <c r="I26" s="52"/>
    </row>
    <row r="27" spans="1:9" ht="15.75" thickBot="1">
      <c r="A27" s="579" t="s">
        <v>366</v>
      </c>
      <c r="B27" s="580"/>
      <c r="C27" s="56"/>
      <c r="E27" s="62">
        <f>E15-E24</f>
        <v>-428251.36723980005</v>
      </c>
      <c r="F27" s="313">
        <f>IF(E15=0,0,E27/E15)</f>
        <v>0</v>
      </c>
      <c r="G27" s="57"/>
      <c r="H27" s="66"/>
    </row>
    <row r="28" spans="1:9" ht="15.75" thickTop="1">
      <c r="A28" s="52"/>
      <c r="H28" s="54"/>
    </row>
    <row r="29" spans="1:9">
      <c r="A29" s="52"/>
      <c r="H29" s="54"/>
    </row>
    <row r="30" spans="1:9">
      <c r="A30" s="52"/>
      <c r="H30" s="54"/>
    </row>
    <row r="31" spans="1:9">
      <c r="A31" s="52"/>
      <c r="H31" s="54"/>
    </row>
    <row r="32" spans="1:9">
      <c r="A32" s="67"/>
      <c r="B32" s="68"/>
      <c r="C32" s="68"/>
      <c r="D32" s="68"/>
      <c r="E32" s="68"/>
      <c r="F32" s="68"/>
      <c r="G32" s="68"/>
      <c r="H32" s="54"/>
    </row>
    <row r="33" spans="1:8">
      <c r="A33" s="595"/>
      <c r="B33" s="337"/>
      <c r="C33" s="337"/>
      <c r="E33" s="337"/>
      <c r="F33" s="337"/>
      <c r="G33" s="337"/>
      <c r="H33" s="54"/>
    </row>
    <row r="34" spans="1:8">
      <c r="A34" s="566" t="s">
        <v>367</v>
      </c>
      <c r="B34" s="567"/>
      <c r="C34" s="567"/>
      <c r="E34" s="594" t="s">
        <v>49</v>
      </c>
      <c r="F34" s="594"/>
      <c r="G34" s="594"/>
      <c r="H34" s="54"/>
    </row>
    <row r="35" spans="1:8">
      <c r="A35" s="52"/>
      <c r="B35" s="581"/>
      <c r="C35" s="581"/>
      <c r="D35" s="581"/>
      <c r="H35" s="54"/>
    </row>
    <row r="36" spans="1:8" ht="16.5">
      <c r="A36" s="69" t="s">
        <v>368</v>
      </c>
      <c r="H36" s="54"/>
    </row>
    <row r="37" spans="1:8" ht="24.75" customHeight="1">
      <c r="A37" s="576" t="s">
        <v>369</v>
      </c>
      <c r="B37" s="577"/>
      <c r="C37" s="577"/>
      <c r="D37" s="577"/>
      <c r="E37" s="577"/>
      <c r="F37" s="577"/>
      <c r="G37" s="577"/>
      <c r="H37" s="578"/>
    </row>
    <row r="38" spans="1:8" ht="48" customHeight="1">
      <c r="A38" s="576"/>
      <c r="B38" s="577"/>
      <c r="C38" s="577"/>
      <c r="D38" s="577"/>
      <c r="E38" s="577"/>
      <c r="F38" s="577"/>
      <c r="G38" s="577"/>
      <c r="H38" s="578"/>
    </row>
    <row r="39" spans="1:8" ht="15.75" thickBot="1">
      <c r="A39" s="70"/>
      <c r="B39" s="71"/>
      <c r="C39" s="71"/>
      <c r="D39" s="71"/>
      <c r="E39" s="71"/>
      <c r="F39" s="71"/>
      <c r="G39" s="71"/>
      <c r="H39" s="72"/>
    </row>
    <row r="40" spans="1:8">
      <c r="A40" s="52"/>
    </row>
  </sheetData>
  <mergeCells count="18">
    <mergeCell ref="A37:H38"/>
    <mergeCell ref="A27:B27"/>
    <mergeCell ref="B35:D35"/>
    <mergeCell ref="A1:B4"/>
    <mergeCell ref="C4:H4"/>
    <mergeCell ref="A6:H6"/>
    <mergeCell ref="E8:E9"/>
    <mergeCell ref="A9:B9"/>
    <mergeCell ref="B11:C11"/>
    <mergeCell ref="E34:G34"/>
    <mergeCell ref="E33:G33"/>
    <mergeCell ref="A33:C33"/>
    <mergeCell ref="A34:C34"/>
    <mergeCell ref="A24:C24"/>
    <mergeCell ref="A15:C15"/>
    <mergeCell ref="C5:H5"/>
    <mergeCell ref="C2:H3"/>
    <mergeCell ref="A18:B18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1996-11-27T10:00:04Z</dcterms:created>
  <dcterms:modified xsi:type="dcterms:W3CDTF">2025-04-22T15:37:44Z</dcterms:modified>
  <cp:category/>
  <cp:contentStatus/>
</cp:coreProperties>
</file>